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ule\Sport\AG-Badminton\Vorlagen\"/>
    </mc:Choice>
  </mc:AlternateContent>
  <xr:revisionPtr revIDLastSave="0" documentId="8_{FEB57F4C-AEC1-4ABD-8CCF-395A91125C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leitung" sheetId="6" r:id="rId1"/>
    <sheet name="Rahmendaten" sheetId="4" r:id="rId2"/>
    <sheet name="Schule A - Schule B" sheetId="2" r:id="rId3"/>
    <sheet name="Meldungen A-B" sheetId="5" r:id="rId4"/>
  </sheets>
  <externalReferences>
    <externalReference r:id="rId5"/>
  </externalReferences>
  <definedNames>
    <definedName name="_xlnm.Print_Area" localSheetId="2">'Schule A - Schule B'!$A$1:$S$40</definedName>
    <definedName name="MannschaftA" localSheetId="0">[1]Rahmendaten!$C$16:$C$23</definedName>
    <definedName name="MannschaftA" localSheetId="3">[1]Rahmendaten!$C$16:$C$23</definedName>
    <definedName name="MannschaftA">Rahmendaten!$C$16:$C$23</definedName>
    <definedName name="MannschaftB" localSheetId="0">[1]Rahmendaten!$D$16:$D$23</definedName>
    <definedName name="MannschaftB" localSheetId="3">[1]Rahmendaten!$D$16:$D$23</definedName>
    <definedName name="MannschaftB">Rahmendaten!$D$16:$D$23</definedName>
    <definedName name="MannschaftC">[1]Rahmendaten!$E$16:$E$23</definedName>
    <definedName name="MannschaftD">[1]Rahmendaten!$F$16:$F$23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" l="1"/>
  <c r="D34" i="5"/>
  <c r="D49" i="5"/>
  <c r="I34" i="5"/>
  <c r="I19" i="5"/>
  <c r="I4" i="5"/>
  <c r="D4" i="5"/>
  <c r="D54" i="5" l="1"/>
  <c r="B54" i="5"/>
  <c r="I39" i="5"/>
  <c r="G39" i="5"/>
  <c r="D39" i="5"/>
  <c r="B39" i="5"/>
  <c r="I24" i="5"/>
  <c r="G24" i="5"/>
  <c r="D24" i="5"/>
  <c r="B24" i="5"/>
  <c r="I9" i="5"/>
  <c r="G9" i="5"/>
  <c r="D9" i="5"/>
  <c r="B9" i="5"/>
  <c r="H36" i="2"/>
  <c r="A36" i="2"/>
  <c r="D9" i="2"/>
  <c r="K10" i="2"/>
  <c r="K11" i="2"/>
  <c r="K12" i="2"/>
  <c r="K13" i="2"/>
  <c r="K14" i="2"/>
  <c r="K15" i="2"/>
  <c r="K16" i="2"/>
  <c r="K9" i="2"/>
  <c r="D10" i="2"/>
  <c r="D11" i="2"/>
  <c r="D12" i="2"/>
  <c r="D13" i="2"/>
  <c r="D14" i="2"/>
  <c r="D15" i="2"/>
  <c r="D16" i="2"/>
  <c r="H6" i="2" l="1"/>
  <c r="A6" i="2"/>
  <c r="H3" i="2"/>
  <c r="O1" i="2"/>
  <c r="H2" i="2"/>
  <c r="AA28" i="2"/>
  <c r="Z28" i="2"/>
  <c r="Y28" i="2"/>
  <c r="W28" i="2"/>
  <c r="V28" i="2"/>
  <c r="U28" i="2"/>
  <c r="S28" i="2"/>
  <c r="R28" i="2"/>
  <c r="AA26" i="2"/>
  <c r="Z26" i="2"/>
  <c r="Y26" i="2"/>
  <c r="W26" i="2"/>
  <c r="V26" i="2"/>
  <c r="U26" i="2"/>
  <c r="S26" i="2"/>
  <c r="R26" i="2"/>
  <c r="P26" i="2"/>
  <c r="AA24" i="2"/>
  <c r="Z24" i="2"/>
  <c r="Y24" i="2"/>
  <c r="W24" i="2"/>
  <c r="V24" i="2"/>
  <c r="U24" i="2"/>
  <c r="S24" i="2"/>
  <c r="R24" i="2"/>
  <c r="AA23" i="2"/>
  <c r="Z23" i="2"/>
  <c r="Y23" i="2"/>
  <c r="W23" i="2"/>
  <c r="V23" i="2"/>
  <c r="U23" i="2"/>
  <c r="S23" i="2"/>
  <c r="R23" i="2"/>
  <c r="AA22" i="2"/>
  <c r="Z22" i="2"/>
  <c r="Y22" i="2"/>
  <c r="W22" i="2"/>
  <c r="V22" i="2"/>
  <c r="U22" i="2"/>
  <c r="S22" i="2"/>
  <c r="R22" i="2"/>
  <c r="AA21" i="2"/>
  <c r="Z21" i="2"/>
  <c r="Y21" i="2"/>
  <c r="W21" i="2"/>
  <c r="V21" i="2"/>
  <c r="U21" i="2"/>
  <c r="S21" i="2"/>
  <c r="R21" i="2"/>
  <c r="AA20" i="2"/>
  <c r="Z20" i="2"/>
  <c r="Y20" i="2"/>
  <c r="W20" i="2"/>
  <c r="V20" i="2"/>
  <c r="U20" i="2"/>
  <c r="S20" i="2"/>
  <c r="R20" i="2"/>
  <c r="S30" i="2" l="1"/>
  <c r="D38" i="5"/>
  <c r="I23" i="5"/>
  <c r="I8" i="5"/>
  <c r="D53" i="5"/>
  <c r="I38" i="5"/>
  <c r="D23" i="5"/>
  <c r="D8" i="5"/>
  <c r="Q22" i="2"/>
  <c r="Q26" i="2"/>
  <c r="N26" i="2" s="1"/>
  <c r="P20" i="2"/>
  <c r="P23" i="2"/>
  <c r="N23" i="2" s="1"/>
  <c r="P24" i="2"/>
  <c r="Q28" i="2"/>
  <c r="A1" i="5"/>
  <c r="B23" i="5"/>
  <c r="G23" i="5"/>
  <c r="B38" i="5"/>
  <c r="G8" i="5"/>
  <c r="B53" i="5"/>
  <c r="G38" i="5"/>
  <c r="B8" i="5"/>
  <c r="Q24" i="2"/>
  <c r="Q23" i="2"/>
  <c r="Q20" i="2"/>
  <c r="P21" i="2"/>
  <c r="Q21" i="2"/>
  <c r="R30" i="2"/>
  <c r="P22" i="2"/>
  <c r="P28" i="2"/>
  <c r="O28" i="2" s="1"/>
  <c r="O22" i="2" l="1"/>
  <c r="O23" i="2"/>
  <c r="O26" i="2"/>
  <c r="O24" i="2"/>
  <c r="N24" i="2"/>
  <c r="N20" i="2"/>
  <c r="O20" i="2"/>
  <c r="Q30" i="2"/>
  <c r="N22" i="2"/>
  <c r="O21" i="2"/>
  <c r="N21" i="2"/>
  <c r="N28" i="2"/>
  <c r="P30" i="2"/>
  <c r="O30" i="2" l="1"/>
  <c r="N30" i="2"/>
  <c r="C32" i="2" l="1"/>
  <c r="J32" i="2"/>
  <c r="L32" i="2"/>
</calcChain>
</file>

<file path=xl/sharedStrings.xml><?xml version="1.0" encoding="utf-8"?>
<sst xmlns="http://schemas.openxmlformats.org/spreadsheetml/2006/main" count="280" uniqueCount="106">
  <si>
    <t>Schulsport-Wettbewerbe</t>
  </si>
  <si>
    <t>Wettkampfklasse</t>
  </si>
  <si>
    <t>in Bayern</t>
  </si>
  <si>
    <t>Badminton-Spielbogen</t>
  </si>
  <si>
    <t>Schule A</t>
  </si>
  <si>
    <t>Schule B</t>
  </si>
  <si>
    <t>Mannschaftsaufstellung</t>
  </si>
  <si>
    <t>A1</t>
  </si>
  <si>
    <t>1.J</t>
  </si>
  <si>
    <t>A2</t>
  </si>
  <si>
    <t>2.J</t>
  </si>
  <si>
    <t>A3</t>
  </si>
  <si>
    <t>3.J</t>
  </si>
  <si>
    <t>A4</t>
  </si>
  <si>
    <t>4.J</t>
  </si>
  <si>
    <t>A5</t>
  </si>
  <si>
    <t>1.M</t>
  </si>
  <si>
    <t>2.M</t>
  </si>
  <si>
    <t>3.M</t>
  </si>
  <si>
    <t>4.M</t>
  </si>
  <si>
    <t>B1</t>
  </si>
  <si>
    <t>B2</t>
  </si>
  <si>
    <t>B3</t>
  </si>
  <si>
    <t>B4</t>
  </si>
  <si>
    <t>B5</t>
  </si>
  <si>
    <t>Ergebnisse</t>
  </si>
  <si>
    <t>Mannschaft A</t>
  </si>
  <si>
    <t>Mannschaft B</t>
  </si>
  <si>
    <t>1.Satz</t>
  </si>
  <si>
    <t>2.Satz</t>
  </si>
  <si>
    <t>3.Satz</t>
  </si>
  <si>
    <t>Einzel</t>
  </si>
  <si>
    <t>Doppel</t>
  </si>
  <si>
    <t>Mixed</t>
  </si>
  <si>
    <t>1. JE</t>
  </si>
  <si>
    <t>1. ME</t>
  </si>
  <si>
    <t>2. JE</t>
  </si>
  <si>
    <t>2. ME</t>
  </si>
  <si>
    <t>JD</t>
  </si>
  <si>
    <t>MD</t>
  </si>
  <si>
    <t>Summe:</t>
  </si>
  <si>
    <t>Sparkasse - Förderer des Schulsports</t>
  </si>
  <si>
    <t>Platz   ziffer</t>
  </si>
  <si>
    <t>Sieger:</t>
  </si>
  <si>
    <t>mit</t>
  </si>
  <si>
    <t>:</t>
  </si>
  <si>
    <t>Punkten</t>
  </si>
  <si>
    <t xml:space="preserve">               Wettkampfleiter</t>
  </si>
  <si>
    <t>Bälle    A   B</t>
  </si>
  <si>
    <t>Sätze    A   B</t>
  </si>
  <si>
    <t>Spiele    A   B</t>
  </si>
  <si>
    <t>Auslosung:</t>
  </si>
  <si>
    <t>Ebene:</t>
  </si>
  <si>
    <t>Wettkampfklasse:</t>
  </si>
  <si>
    <t>Ort:</t>
  </si>
  <si>
    <t>Datum:</t>
  </si>
  <si>
    <t>2. Spieldifferenz</t>
  </si>
  <si>
    <t>3. Satzdifferenz</t>
  </si>
  <si>
    <t>4. Spielpunktdifferenz</t>
  </si>
  <si>
    <t>1. Punktdifferenz (Anzahl der gewonnenen Begegnungen)</t>
  </si>
  <si>
    <t>A</t>
  </si>
  <si>
    <t>B</t>
  </si>
  <si>
    <t>Mannschaften inkl. Aufstellung</t>
  </si>
  <si>
    <r>
      <t xml:space="preserve">Rahmendaten:     </t>
    </r>
    <r>
      <rPr>
        <b/>
        <sz val="14"/>
        <color rgb="FFFF0000"/>
        <rFont val="Arial"/>
        <family val="2"/>
      </rPr>
      <t>(Nur die grau unterlegten Felder ausfüllen!)</t>
    </r>
  </si>
  <si>
    <t>© Jochen Wöhlte</t>
  </si>
  <si>
    <t>5. direkter Vergleich  (wird in diesem Programm nicht berücksichtigt!)</t>
  </si>
  <si>
    <t>Jungen III/S</t>
  </si>
  <si>
    <t>Spiel:</t>
  </si>
  <si>
    <t>1. Einzel / 1. Jungeneinzel</t>
  </si>
  <si>
    <t>2. Einzel / 1. Mädcheneinzel</t>
  </si>
  <si>
    <t>Spielfeld:</t>
  </si>
  <si>
    <t>Spielpaarung:</t>
  </si>
  <si>
    <t>Schule:</t>
  </si>
  <si>
    <t>gegen</t>
  </si>
  <si>
    <t xml:space="preserve">Spieler:  </t>
  </si>
  <si>
    <t>1. Satz:</t>
  </si>
  <si>
    <t>_____</t>
  </si>
  <si>
    <t>2. Satz:</t>
  </si>
  <si>
    <t>3. Satz:</t>
  </si>
  <si>
    <r>
      <t>Sieger</t>
    </r>
    <r>
      <rPr>
        <b/>
        <sz val="14"/>
        <rFont val="Arial"/>
        <family val="2"/>
      </rPr>
      <t>:</t>
    </r>
  </si>
  <si>
    <t xml:space="preserve"> __________________________________________</t>
  </si>
  <si>
    <t>3. Einzel / 2. Jungeneinzel</t>
  </si>
  <si>
    <t>4. Einzel / 2. Mädcheneinzel</t>
  </si>
  <si>
    <t>1. Doppel / Jungendoppel</t>
  </si>
  <si>
    <t>2. Doppel / Mädchendoppel</t>
  </si>
  <si>
    <t>Jugend trainiert für Olympia</t>
  </si>
  <si>
    <t>Schulsportwettbewerbe in Bayern</t>
  </si>
  <si>
    <t>Liebe Sportkolleginnen und Sportkollegen,</t>
  </si>
  <si>
    <t>das folgende Programm soll als Hilfe bei der Durchführung von Badminton-Wettkämpfen</t>
  </si>
  <si>
    <t>dienen, damit der Fokus wieder mehr auf dem Sport liegen kann.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</si>
  <si>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Auf dem folgenden Datenblatt "Rahmendaten" bitte die grau unterlegten Felder ausfüllen.</t>
    </r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</si>
  <si>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Die einzelnen Begegnungen über die Auswahlmenüs eingeben.</t>
    </r>
  </si>
  <si>
    <t xml:space="preserve">      Paarungen gedruckt werden.</t>
  </si>
  <si>
    <t>Für Verbesserungsvorschläge, Kritik oder auch Lob bitte eine Mail an:</t>
  </si>
  <si>
    <t>Jochen.Woehlte@web.de</t>
  </si>
  <si>
    <t>Viel Erfolg und Spaß bei den Wettkämpfen.</t>
  </si>
  <si>
    <t>Mit sportlichem Gruß</t>
  </si>
  <si>
    <t>Jochen Wöhlte</t>
  </si>
  <si>
    <r>
      <t xml:space="preserve">Badminton  Auswertungsprogramm </t>
    </r>
    <r>
      <rPr>
        <b/>
        <sz val="16"/>
        <rFont val="Arial"/>
        <family val="2"/>
      </rPr>
      <t xml:space="preserve"> 2er-Begegnung</t>
    </r>
  </si>
  <si>
    <t xml:space="preserve">      Die Daten werden automatisch auf den folgenden Spielbogen übertragen.</t>
  </si>
  <si>
    <r>
      <rPr>
        <sz val="12"/>
        <rFont val="Symbol"/>
        <family val="1"/>
        <charset val="2"/>
      </rPr>
      <t xml:space="preserve">  ·</t>
    </r>
    <r>
      <rPr>
        <sz val="12"/>
        <rFont val="Arial"/>
        <family val="2"/>
      </rPr>
      <t xml:space="preserve">   Mit dem Tabellenblatt "Meldungen A-B" können Laufzettel für die Spieler der einzelnen </t>
    </r>
  </si>
  <si>
    <t>Die Berechnungen erfolgen voll automatisch und das Ergebnis wird auf dem Spielbogen</t>
  </si>
  <si>
    <t>angezeigt</t>
  </si>
  <si>
    <t>Landesfinale</t>
  </si>
  <si>
    <t>Dillingen</t>
  </si>
  <si>
    <t>01.03.2016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</si>
</sst>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color rgb="FF333333"/>
      <name val="Tahoma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b/>
      <u/>
      <sz val="16"/>
      <name val="Arial"/>
      <family val="2"/>
    </font>
    <font>
      <sz val="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" fontId="0" fillId="0" borderId="0" xfId="0" applyNumberForma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20" fontId="10" fillId="0" borderId="9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47" xfId="0" applyFont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vertical="center"/>
      <protection locked="0"/>
    </xf>
    <xf numFmtId="0" fontId="5" fillId="2" borderId="48" xfId="0" applyFont="1" applyFill="1" applyBorder="1" applyAlignment="1" applyProtection="1">
      <alignment vertical="center"/>
      <protection locked="0"/>
    </xf>
    <xf numFmtId="0" fontId="5" fillId="2" borderId="47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wrapTex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8" fillId="0" borderId="0" xfId="1" applyFont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>
      <alignment horizontal="left" vertical="center"/>
    </xf>
    <xf numFmtId="0" fontId="26" fillId="0" borderId="0" xfId="2" applyFont="1" applyAlignment="1" applyProtection="1">
      <alignment horizontal="left" vertical="center"/>
    </xf>
    <xf numFmtId="0" fontId="2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43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vertical="center" textRotation="90" shrinkToFit="1"/>
      <protection hidden="1"/>
    </xf>
    <xf numFmtId="0" fontId="7" fillId="0" borderId="20" xfId="0" applyFont="1" applyBorder="1" applyAlignment="1" applyProtection="1">
      <alignment vertical="center" textRotation="90" shrinkToFit="1"/>
      <protection hidden="1"/>
    </xf>
    <xf numFmtId="0" fontId="7" fillId="0" borderId="37" xfId="0" applyFont="1" applyBorder="1" applyAlignment="1" applyProtection="1">
      <alignment vertical="center" textRotation="90"/>
      <protection hidden="1"/>
    </xf>
    <xf numFmtId="0" fontId="7" fillId="0" borderId="20" xfId="0" applyFont="1" applyBorder="1" applyAlignment="1" applyProtection="1">
      <alignment vertical="center" textRotation="90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 textRotation="90"/>
      <protection hidden="1"/>
    </xf>
    <xf numFmtId="0" fontId="5" fillId="0" borderId="30" xfId="0" applyFont="1" applyBorder="1" applyAlignment="1" applyProtection="1">
      <alignment vertical="center" textRotation="90"/>
      <protection hidden="1"/>
    </xf>
    <xf numFmtId="0" fontId="5" fillId="0" borderId="31" xfId="0" applyFont="1" applyBorder="1" applyAlignment="1" applyProtection="1">
      <alignment vertical="center" textRotation="90"/>
      <protection hidden="1"/>
    </xf>
    <xf numFmtId="0" fontId="5" fillId="0" borderId="1" xfId="0" applyFont="1" applyBorder="1" applyAlignment="1" applyProtection="1">
      <alignment vertical="center" textRotation="90"/>
      <protection hidden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shrinkToFi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168519</xdr:colOff>
      <xdr:row>0</xdr:row>
      <xdr:rowOff>102577</xdr:rowOff>
    </xdr:from>
    <xdr:to>
      <xdr:col>7</xdr:col>
      <xdr:colOff>740044</xdr:colOff>
      <xdr:row>6</xdr:row>
      <xdr:rowOff>161192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7CFB6BB-9261-444E-8023-1C89D063C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02577"/>
          <a:ext cx="1384813" cy="1611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115956</xdr:colOff>
      <xdr:row>1</xdr:row>
      <xdr:rowOff>82825</xdr:rowOff>
    </xdr:from>
    <xdr:to>
      <xdr:col>7</xdr:col>
      <xdr:colOff>754048</xdr:colOff>
      <xdr:row>9</xdr:row>
      <xdr:rowOff>1909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D1250E0-1A64-4030-91C1-D06FF0C25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347" y="314738"/>
          <a:ext cx="2924092" cy="1604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er-Begeg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Rahmendaten"/>
      <sheetName val="Schule A - Schule B"/>
      <sheetName val="Schule C - Schule D"/>
      <sheetName val="Meldungen A-B u. C-D"/>
      <sheetName val="Schule A - Schule C"/>
      <sheetName val="Schule B - Schule D"/>
      <sheetName val="Meldungen A-C u. B-D"/>
      <sheetName val="Schule A - Schule D"/>
      <sheetName val="Schule B - Schule C"/>
      <sheetName val="Meldungen A-D u. B-C"/>
      <sheetName val="Endergebn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chen.Woehlte@web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130" zoomScaleNormal="130" workbookViewId="0">
      <selection activeCell="E6" sqref="E6"/>
    </sheetView>
  </sheetViews>
  <sheetFormatPr baseColWidth="10" defaultRowHeight="15" x14ac:dyDescent="0.2"/>
  <cols>
    <col min="1" max="8" width="12.140625" style="106" customWidth="1"/>
    <col min="9" max="16384" width="11.42578125" style="106"/>
  </cols>
  <sheetData>
    <row r="1" spans="1:8" ht="30" x14ac:dyDescent="0.2">
      <c r="A1" s="115" t="s">
        <v>85</v>
      </c>
      <c r="B1" s="115"/>
      <c r="C1" s="115"/>
      <c r="D1" s="115"/>
      <c r="E1" s="115"/>
      <c r="F1" s="115"/>
      <c r="G1" s="115"/>
      <c r="H1" s="115"/>
    </row>
    <row r="3" spans="1:8" ht="27" x14ac:dyDescent="0.2">
      <c r="A3" s="116" t="s">
        <v>86</v>
      </c>
      <c r="B3" s="116"/>
      <c r="C3" s="116"/>
      <c r="D3" s="116"/>
      <c r="E3" s="116"/>
      <c r="F3" s="116"/>
      <c r="G3" s="116"/>
      <c r="H3" s="116"/>
    </row>
    <row r="5" spans="1:8" s="107" customFormat="1" ht="20.25" x14ac:dyDescent="0.2">
      <c r="A5" s="117" t="s">
        <v>98</v>
      </c>
      <c r="B5" s="117"/>
      <c r="C5" s="117"/>
      <c r="D5" s="117"/>
      <c r="E5" s="117"/>
      <c r="F5" s="117"/>
      <c r="G5" s="117"/>
      <c r="H5" s="117"/>
    </row>
    <row r="8" spans="1:8" s="108" customFormat="1" ht="18" x14ac:dyDescent="0.2">
      <c r="A8" s="108" t="s">
        <v>87</v>
      </c>
    </row>
    <row r="10" spans="1:8" x14ac:dyDescent="0.2">
      <c r="A10" s="113" t="s">
        <v>88</v>
      </c>
      <c r="B10" s="113"/>
      <c r="C10" s="113"/>
      <c r="D10" s="113"/>
      <c r="E10" s="113"/>
      <c r="F10" s="113"/>
      <c r="G10" s="113"/>
      <c r="H10" s="113"/>
    </row>
    <row r="11" spans="1:8" x14ac:dyDescent="0.2">
      <c r="A11" s="113" t="s">
        <v>89</v>
      </c>
      <c r="B11" s="113"/>
      <c r="C11" s="113"/>
      <c r="D11" s="113"/>
      <c r="E11" s="113"/>
      <c r="F11" s="113"/>
      <c r="G11" s="113"/>
      <c r="H11" s="113"/>
    </row>
    <row r="12" spans="1:8" x14ac:dyDescent="0.2">
      <c r="A12" s="113" t="s">
        <v>101</v>
      </c>
      <c r="B12" s="113"/>
      <c r="C12" s="113"/>
      <c r="D12" s="113"/>
      <c r="E12" s="113"/>
      <c r="F12" s="113"/>
      <c r="G12" s="113"/>
      <c r="H12" s="113"/>
    </row>
    <row r="13" spans="1:8" x14ac:dyDescent="0.2">
      <c r="A13" s="113" t="s">
        <v>102</v>
      </c>
      <c r="B13" s="113"/>
      <c r="C13" s="113"/>
      <c r="D13" s="113"/>
      <c r="E13" s="113"/>
      <c r="F13" s="113"/>
      <c r="G13" s="113"/>
      <c r="H13" s="113"/>
    </row>
    <row r="14" spans="1:8" ht="7.5" customHeight="1" x14ac:dyDescent="0.2">
      <c r="A14" s="109"/>
      <c r="B14" s="109"/>
      <c r="C14" s="109"/>
      <c r="D14" s="109"/>
      <c r="E14" s="109"/>
      <c r="F14" s="109"/>
      <c r="G14" s="109"/>
      <c r="H14" s="109"/>
    </row>
    <row r="15" spans="1:8" s="109" customFormat="1" ht="15.75" x14ac:dyDescent="0.2">
      <c r="A15" s="113" t="s">
        <v>90</v>
      </c>
      <c r="B15" s="113"/>
      <c r="C15" s="113"/>
      <c r="D15" s="113"/>
      <c r="E15" s="113"/>
      <c r="F15" s="113"/>
      <c r="G15" s="113"/>
      <c r="H15" s="113"/>
    </row>
    <row r="16" spans="1:8" s="109" customFormat="1" x14ac:dyDescent="0.2">
      <c r="A16" s="113" t="s">
        <v>99</v>
      </c>
      <c r="B16" s="113"/>
      <c r="C16" s="113"/>
      <c r="D16" s="113"/>
      <c r="E16" s="113"/>
      <c r="F16" s="113"/>
      <c r="G16" s="113"/>
      <c r="H16" s="113"/>
    </row>
    <row r="17" spans="1:8" ht="7.5" customHeight="1" x14ac:dyDescent="0.2">
      <c r="A17" s="109"/>
      <c r="B17" s="109"/>
      <c r="C17" s="109"/>
      <c r="D17" s="109"/>
      <c r="E17" s="109"/>
      <c r="F17" s="109"/>
      <c r="G17" s="109"/>
      <c r="H17" s="109"/>
    </row>
    <row r="18" spans="1:8" ht="15.75" x14ac:dyDescent="0.2">
      <c r="A18" s="113" t="s">
        <v>91</v>
      </c>
      <c r="B18" s="113"/>
      <c r="C18" s="113"/>
      <c r="D18" s="113"/>
      <c r="E18" s="113"/>
      <c r="F18" s="113"/>
      <c r="G18" s="113"/>
      <c r="H18" s="113"/>
    </row>
    <row r="19" spans="1:8" ht="7.5" customHeight="1" x14ac:dyDescent="0.2">
      <c r="A19" s="109"/>
      <c r="B19" s="109"/>
      <c r="C19" s="109"/>
      <c r="D19" s="109"/>
      <c r="E19" s="109"/>
      <c r="F19" s="109"/>
      <c r="G19" s="109"/>
      <c r="H19" s="109"/>
    </row>
    <row r="20" spans="1:8" ht="15.75" x14ac:dyDescent="0.2">
      <c r="A20" s="113" t="s">
        <v>100</v>
      </c>
      <c r="B20" s="113"/>
      <c r="C20" s="113"/>
      <c r="D20" s="113"/>
      <c r="E20" s="113"/>
      <c r="F20" s="113"/>
      <c r="G20" s="113"/>
      <c r="H20" s="113"/>
    </row>
    <row r="21" spans="1:8" x14ac:dyDescent="0.2">
      <c r="A21" s="113" t="s">
        <v>92</v>
      </c>
      <c r="B21" s="113"/>
      <c r="C21" s="113"/>
      <c r="D21" s="113"/>
      <c r="E21" s="113"/>
      <c r="F21" s="113"/>
      <c r="G21" s="113"/>
      <c r="H21" s="113"/>
    </row>
    <row r="22" spans="1:8" ht="7.5" customHeight="1" x14ac:dyDescent="0.2">
      <c r="A22" s="109"/>
      <c r="B22" s="109"/>
      <c r="C22" s="109"/>
      <c r="D22" s="109"/>
      <c r="E22" s="109"/>
      <c r="F22" s="109"/>
      <c r="G22" s="109"/>
      <c r="H22" s="109"/>
    </row>
    <row r="23" spans="1:8" ht="7.5" customHeight="1" x14ac:dyDescent="0.2">
      <c r="A23" s="109"/>
      <c r="B23" s="109"/>
      <c r="C23" s="109"/>
      <c r="D23" s="109"/>
      <c r="E23" s="109"/>
      <c r="F23" s="109"/>
      <c r="G23" s="109"/>
      <c r="H23" s="109"/>
    </row>
    <row r="24" spans="1:8" x14ac:dyDescent="0.2">
      <c r="A24" s="113" t="s">
        <v>93</v>
      </c>
      <c r="B24" s="113"/>
      <c r="C24" s="113"/>
      <c r="D24" s="113"/>
      <c r="E24" s="113"/>
      <c r="F24" s="113"/>
      <c r="G24" s="113"/>
      <c r="H24" s="113"/>
    </row>
    <row r="25" spans="1:8" x14ac:dyDescent="0.2">
      <c r="A25" s="114" t="s">
        <v>94</v>
      </c>
      <c r="B25" s="113"/>
      <c r="C25" s="113"/>
      <c r="D25" s="113"/>
      <c r="E25" s="113"/>
      <c r="F25" s="113"/>
      <c r="G25" s="113"/>
      <c r="H25" s="113"/>
    </row>
    <row r="27" spans="1:8" x14ac:dyDescent="0.2">
      <c r="A27" s="106" t="s">
        <v>95</v>
      </c>
    </row>
    <row r="28" spans="1:8" x14ac:dyDescent="0.2">
      <c r="A28" s="106" t="s">
        <v>96</v>
      </c>
    </row>
    <row r="29" spans="1:8" x14ac:dyDescent="0.2">
      <c r="A29" s="106" t="s">
        <v>97</v>
      </c>
    </row>
    <row r="32" spans="1:8" x14ac:dyDescent="0.2">
      <c r="A32" s="110" t="s">
        <v>64</v>
      </c>
    </row>
  </sheetData>
  <sheetProtection algorithmName="SHA-512" hashValue="yNWZ11Q/mRtTQGMYx2REK1DPiHM+zkEOFhHL2fOvuaH8blFke4pfwBDdBVdT/VlQ0zBNQ2Va79n+PHIhA2bzxw==" saltValue="TQDdM/mWv98TRZzIg+WLwg==" spinCount="100000" sheet="1" objects="1" scenarios="1" selectLockedCells="1"/>
  <mergeCells count="14">
    <mergeCell ref="A12:H12"/>
    <mergeCell ref="A1:H1"/>
    <mergeCell ref="A3:H3"/>
    <mergeCell ref="A5:H5"/>
    <mergeCell ref="A10:H10"/>
    <mergeCell ref="A11:H11"/>
    <mergeCell ref="A24:H24"/>
    <mergeCell ref="A25:H25"/>
    <mergeCell ref="A13:H13"/>
    <mergeCell ref="A15:H15"/>
    <mergeCell ref="A16:H16"/>
    <mergeCell ref="A18:H18"/>
    <mergeCell ref="A20:H20"/>
    <mergeCell ref="A21:H21"/>
  </mergeCells>
  <hyperlinks>
    <hyperlink ref="A25" r:id="rId1" xr:uid="{00000000-0004-0000-0000-000000000000}"/>
  </hyperlinks>
  <pageMargins left="0.7" right="0.7" top="0.78740157499999996" bottom="0.78740157499999996" header="0.3" footer="0.3"/>
  <pageSetup paperSize="9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36"/>
  <sheetViews>
    <sheetView zoomScale="115" zoomScaleNormal="115" workbookViewId="0">
      <selection activeCell="D3" sqref="D3"/>
    </sheetView>
  </sheetViews>
  <sheetFormatPr baseColWidth="10" defaultRowHeight="12.75" x14ac:dyDescent="0.2"/>
  <cols>
    <col min="1" max="2" width="3.5703125" style="46" customWidth="1"/>
    <col min="3" max="4" width="37.140625" style="46" customWidth="1"/>
    <col min="5" max="5" width="11.42578125" style="46" customWidth="1"/>
    <col min="6" max="16384" width="11.42578125" style="46"/>
  </cols>
  <sheetData>
    <row r="1" spans="1:4" ht="18" x14ac:dyDescent="0.2">
      <c r="A1" s="118" t="s">
        <v>63</v>
      </c>
      <c r="B1" s="118"/>
      <c r="C1" s="118"/>
      <c r="D1" s="118"/>
    </row>
    <row r="3" spans="1:4" ht="24" thickBot="1" x14ac:dyDescent="0.25">
      <c r="C3" s="47" t="s">
        <v>52</v>
      </c>
      <c r="D3" s="59" t="s">
        <v>103</v>
      </c>
    </row>
    <row r="4" spans="1:4" ht="7.5" customHeight="1" x14ac:dyDescent="0.2">
      <c r="D4" s="9"/>
    </row>
    <row r="5" spans="1:4" ht="24" thickBot="1" x14ac:dyDescent="0.25">
      <c r="C5" s="47" t="s">
        <v>53</v>
      </c>
      <c r="D5" s="59" t="s">
        <v>66</v>
      </c>
    </row>
    <row r="6" spans="1:4" ht="7.5" customHeight="1" x14ac:dyDescent="0.2">
      <c r="D6" s="9"/>
    </row>
    <row r="7" spans="1:4" ht="24" thickBot="1" x14ac:dyDescent="0.25">
      <c r="C7" s="47" t="s">
        <v>54</v>
      </c>
      <c r="D7" s="59" t="s">
        <v>104</v>
      </c>
    </row>
    <row r="8" spans="1:4" ht="24" thickBot="1" x14ac:dyDescent="0.25">
      <c r="C8" s="47" t="s">
        <v>55</v>
      </c>
      <c r="D8" s="60" t="s">
        <v>105</v>
      </c>
    </row>
    <row r="9" spans="1:4" ht="7.5" customHeight="1" x14ac:dyDescent="0.2"/>
    <row r="10" spans="1:4" ht="23.25" x14ac:dyDescent="0.2">
      <c r="C10" s="47" t="s">
        <v>51</v>
      </c>
    </row>
    <row r="11" spans="1:4" ht="7.5" customHeight="1" x14ac:dyDescent="0.2"/>
    <row r="12" spans="1:4" ht="24" thickBot="1" x14ac:dyDescent="0.25">
      <c r="C12" s="48" t="s">
        <v>62</v>
      </c>
    </row>
    <row r="13" spans="1:4" s="49" customFormat="1" ht="22.5" customHeight="1" x14ac:dyDescent="0.2">
      <c r="C13" s="50" t="s">
        <v>60</v>
      </c>
      <c r="D13" s="50" t="s">
        <v>61</v>
      </c>
    </row>
    <row r="14" spans="1:4" s="51" customFormat="1" ht="26.25" customHeight="1" thickBot="1" x14ac:dyDescent="0.25">
      <c r="C14" s="73"/>
      <c r="D14" s="73"/>
    </row>
    <row r="15" spans="1:4" ht="13.5" thickBot="1" x14ac:dyDescent="0.25"/>
    <row r="16" spans="1:4" ht="18.75" customHeight="1" x14ac:dyDescent="0.2">
      <c r="A16" s="54" t="s">
        <v>7</v>
      </c>
      <c r="B16" s="55" t="s">
        <v>8</v>
      </c>
      <c r="C16" s="74"/>
      <c r="D16" s="74"/>
    </row>
    <row r="17" spans="1:7" ht="18.75" customHeight="1" x14ac:dyDescent="0.2">
      <c r="A17" s="56" t="s">
        <v>9</v>
      </c>
      <c r="B17" s="57" t="s">
        <v>10</v>
      </c>
      <c r="C17" s="75"/>
      <c r="D17" s="75"/>
    </row>
    <row r="18" spans="1:7" ht="18.75" customHeight="1" x14ac:dyDescent="0.2">
      <c r="A18" s="56" t="s">
        <v>11</v>
      </c>
      <c r="B18" s="57" t="s">
        <v>12</v>
      </c>
      <c r="C18" s="75"/>
      <c r="D18" s="75"/>
    </row>
    <row r="19" spans="1:7" ht="18.75" customHeight="1" x14ac:dyDescent="0.2">
      <c r="A19" s="56" t="s">
        <v>13</v>
      </c>
      <c r="B19" s="57" t="s">
        <v>14</v>
      </c>
      <c r="C19" s="75"/>
      <c r="D19" s="75"/>
    </row>
    <row r="20" spans="1:7" ht="18.75" customHeight="1" thickBot="1" x14ac:dyDescent="0.25">
      <c r="A20" s="58" t="s">
        <v>15</v>
      </c>
      <c r="B20" s="56" t="s">
        <v>16</v>
      </c>
      <c r="C20" s="75"/>
      <c r="D20" s="75"/>
    </row>
    <row r="21" spans="1:7" ht="18.75" customHeight="1" x14ac:dyDescent="0.2">
      <c r="A21" s="12"/>
      <c r="B21" s="56" t="s">
        <v>17</v>
      </c>
      <c r="C21" s="75"/>
      <c r="D21" s="75"/>
    </row>
    <row r="22" spans="1:7" ht="18.75" customHeight="1" x14ac:dyDescent="0.2">
      <c r="A22" s="52"/>
      <c r="B22" s="56" t="s">
        <v>18</v>
      </c>
      <c r="C22" s="75"/>
      <c r="D22" s="75"/>
    </row>
    <row r="23" spans="1:7" ht="18.75" customHeight="1" thickBot="1" x14ac:dyDescent="0.25">
      <c r="A23" s="52"/>
      <c r="B23" s="58" t="s">
        <v>19</v>
      </c>
      <c r="C23" s="76"/>
      <c r="D23" s="76"/>
    </row>
    <row r="25" spans="1:7" s="9" customFormat="1" x14ac:dyDescent="0.2">
      <c r="C25" s="53" t="s">
        <v>59</v>
      </c>
    </row>
    <row r="26" spans="1:7" s="9" customFormat="1" x14ac:dyDescent="0.2">
      <c r="C26" s="53" t="s">
        <v>56</v>
      </c>
    </row>
    <row r="27" spans="1:7" s="9" customFormat="1" x14ac:dyDescent="0.2">
      <c r="C27" s="53" t="s">
        <v>57</v>
      </c>
    </row>
    <row r="28" spans="1:7" s="9" customFormat="1" x14ac:dyDescent="0.2">
      <c r="C28" s="53" t="s">
        <v>58</v>
      </c>
    </row>
    <row r="29" spans="1:7" s="9" customFormat="1" x14ac:dyDescent="0.2">
      <c r="C29" s="53" t="s">
        <v>65</v>
      </c>
      <c r="G29" s="77" t="s">
        <v>64</v>
      </c>
    </row>
    <row r="30" spans="1:7" s="9" customFormat="1" x14ac:dyDescent="0.2">
      <c r="C30" s="53"/>
    </row>
    <row r="31" spans="1:7" s="9" customFormat="1" x14ac:dyDescent="0.2">
      <c r="C31" s="53"/>
    </row>
    <row r="34" spans="3:3" x14ac:dyDescent="0.2">
      <c r="C34" s="9"/>
    </row>
    <row r="35" spans="3:3" x14ac:dyDescent="0.2">
      <c r="C35" s="9"/>
    </row>
    <row r="36" spans="3:3" x14ac:dyDescent="0.2">
      <c r="C36" s="9"/>
    </row>
  </sheetData>
  <sheetProtection algorithmName="SHA-512" hashValue="4zo62ay9snnR5sru9D2r86OHE1cRsp+cEWsbcpN9A+u/glcGjfW0Ow8t6uKqDg8N0PgwAeBDDMtK//AEadhZzg==" saltValue="4l0smE4zJKuo/HEF6vyJnA==" spinCount="100000" sheet="1" objects="1" scenarios="1" selectLockedCells="1"/>
  <mergeCells count="1">
    <mergeCell ref="A1:D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4294967293" r:id="rId1"/>
  <rowBreaks count="1" manualBreakCount="1"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40"/>
  <sheetViews>
    <sheetView zoomScale="115" zoomScaleNormal="115" workbookViewId="0">
      <selection activeCell="D20" sqref="D20"/>
    </sheetView>
  </sheetViews>
  <sheetFormatPr baseColWidth="10" defaultColWidth="11.42578125" defaultRowHeight="12.75" x14ac:dyDescent="0.2"/>
  <cols>
    <col min="1" max="1" width="5.7109375" style="5" customWidth="1"/>
    <col min="2" max="2" width="2.7109375" style="5" customWidth="1"/>
    <col min="3" max="3" width="3.7109375" style="5" customWidth="1"/>
    <col min="4" max="4" width="14.28515625" style="5" customWidth="1"/>
    <col min="5" max="5" width="2.7109375" style="5" customWidth="1"/>
    <col min="6" max="6" width="3.7109375" style="5" customWidth="1"/>
    <col min="7" max="7" width="14.28515625" style="5" customWidth="1"/>
    <col min="8" max="13" width="3.7109375" style="5" customWidth="1"/>
    <col min="14" max="19" width="3.28515625" style="5" customWidth="1"/>
    <col min="20" max="20" width="3.140625" style="5" hidden="1" customWidth="1"/>
    <col min="21" max="21" width="3" style="5" hidden="1" customWidth="1"/>
    <col min="22" max="22" width="4.5703125" style="5" hidden="1" customWidth="1"/>
    <col min="23" max="25" width="4.28515625" style="5" hidden="1" customWidth="1"/>
    <col min="26" max="26" width="4.42578125" style="5" hidden="1" customWidth="1"/>
    <col min="27" max="28" width="4" style="5" hidden="1" customWidth="1"/>
    <col min="29" max="16384" width="11.42578125" style="5"/>
  </cols>
  <sheetData>
    <row r="1" spans="1:19" s="3" customFormat="1" ht="20.25" x14ac:dyDescent="0.2">
      <c r="A1" s="3" t="s">
        <v>0</v>
      </c>
      <c r="H1" s="3" t="s">
        <v>1</v>
      </c>
      <c r="O1" s="3" t="str">
        <f>IF(Rahmendaten!D5="","",Rahmendaten!D5)</f>
        <v>Jungen III/S</v>
      </c>
    </row>
    <row r="2" spans="1:19" s="3" customFormat="1" ht="20.25" x14ac:dyDescent="0.2">
      <c r="A2" s="3" t="s">
        <v>2</v>
      </c>
      <c r="H2" s="1" t="str">
        <f>IF(Rahmendaten!D3="","",Rahmendaten!D3)</f>
        <v>Landesfinale</v>
      </c>
    </row>
    <row r="3" spans="1:19" s="3" customFormat="1" ht="20.25" x14ac:dyDescent="0.2">
      <c r="H3" s="2" t="str">
        <f>CONCATENATE("am ",Rahmendaten!D8," in ",Rahmendaten!D7)</f>
        <v>am 01.03.2016 in Dillingen</v>
      </c>
    </row>
    <row r="4" spans="1:19" s="3" customFormat="1" ht="20.25" x14ac:dyDescent="0.2">
      <c r="A4" s="3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H5" s="6"/>
    </row>
    <row r="6" spans="1:19" s="7" customFormat="1" ht="18" x14ac:dyDescent="0.2">
      <c r="A6" s="7" t="str">
        <f>IF(Rahmendaten!C14="","SCHULE A",Rahmendaten!C14)</f>
        <v>SCHULE A</v>
      </c>
      <c r="H6" s="7" t="str">
        <f>IF(Rahmendaten!D14="","SCHULE B",Rahmendaten!D14)</f>
        <v>SCHULE B</v>
      </c>
    </row>
    <row r="7" spans="1:19" s="9" customFormat="1" x14ac:dyDescent="0.2">
      <c r="A7" s="8" t="s">
        <v>4</v>
      </c>
      <c r="D7" s="9" t="s">
        <v>6</v>
      </c>
      <c r="H7" s="8" t="s">
        <v>5</v>
      </c>
      <c r="K7" s="9" t="s">
        <v>6</v>
      </c>
    </row>
    <row r="8" spans="1:19" ht="8.1" customHeight="1" thickBot="1" x14ac:dyDescent="0.25">
      <c r="B8" s="10"/>
      <c r="C8" s="10"/>
      <c r="D8" s="10"/>
      <c r="E8" s="10"/>
      <c r="H8" s="11"/>
      <c r="I8" s="10"/>
      <c r="J8" s="10"/>
      <c r="K8" s="10"/>
      <c r="L8" s="10"/>
      <c r="M8" s="10"/>
      <c r="N8" s="10"/>
      <c r="O8" s="10"/>
    </row>
    <row r="9" spans="1:19" s="15" customFormat="1" thickBot="1" x14ac:dyDescent="0.25">
      <c r="A9" s="12"/>
      <c r="B9" s="13" t="s">
        <v>7</v>
      </c>
      <c r="C9" s="14" t="s">
        <v>8</v>
      </c>
      <c r="D9" s="120" t="str">
        <f>IF(Rahmendaten!C16="","",Rahmendaten!C16)</f>
        <v/>
      </c>
      <c r="E9" s="121"/>
      <c r="H9" s="12"/>
      <c r="I9" s="13" t="s">
        <v>20</v>
      </c>
      <c r="J9" s="14" t="s">
        <v>8</v>
      </c>
      <c r="K9" s="120" t="str">
        <f>IF(Rahmendaten!D16="","",Rahmendaten!D16)</f>
        <v/>
      </c>
      <c r="L9" s="122"/>
      <c r="M9" s="122"/>
      <c r="N9" s="122"/>
      <c r="O9" s="121"/>
    </row>
    <row r="10" spans="1:19" s="15" customFormat="1" thickBot="1" x14ac:dyDescent="0.25">
      <c r="A10" s="12"/>
      <c r="B10" s="16" t="s">
        <v>9</v>
      </c>
      <c r="C10" s="17" t="s">
        <v>10</v>
      </c>
      <c r="D10" s="120" t="str">
        <f>IF(Rahmendaten!C17="","",Rahmendaten!C17)</f>
        <v/>
      </c>
      <c r="E10" s="121"/>
      <c r="H10" s="12"/>
      <c r="I10" s="16" t="s">
        <v>21</v>
      </c>
      <c r="J10" s="17" t="s">
        <v>10</v>
      </c>
      <c r="K10" s="120" t="str">
        <f>IF(Rahmendaten!D17="","",Rahmendaten!D17)</f>
        <v/>
      </c>
      <c r="L10" s="122"/>
      <c r="M10" s="122"/>
      <c r="N10" s="122"/>
      <c r="O10" s="121"/>
    </row>
    <row r="11" spans="1:19" s="15" customFormat="1" thickBot="1" x14ac:dyDescent="0.25">
      <c r="A11" s="12"/>
      <c r="B11" s="16" t="s">
        <v>11</v>
      </c>
      <c r="C11" s="17" t="s">
        <v>12</v>
      </c>
      <c r="D11" s="120" t="str">
        <f>IF(Rahmendaten!C18="","",Rahmendaten!C18)</f>
        <v/>
      </c>
      <c r="E11" s="121"/>
      <c r="H11" s="12"/>
      <c r="I11" s="16" t="s">
        <v>22</v>
      </c>
      <c r="J11" s="17" t="s">
        <v>12</v>
      </c>
      <c r="K11" s="120" t="str">
        <f>IF(Rahmendaten!D18="","",Rahmendaten!D18)</f>
        <v/>
      </c>
      <c r="L11" s="122"/>
      <c r="M11" s="122"/>
      <c r="N11" s="122"/>
      <c r="O11" s="121"/>
    </row>
    <row r="12" spans="1:19" s="15" customFormat="1" thickBot="1" x14ac:dyDescent="0.25">
      <c r="A12" s="12"/>
      <c r="B12" s="16" t="s">
        <v>13</v>
      </c>
      <c r="C12" s="17" t="s">
        <v>14</v>
      </c>
      <c r="D12" s="120" t="str">
        <f>IF(Rahmendaten!C19="","",Rahmendaten!C19)</f>
        <v/>
      </c>
      <c r="E12" s="121"/>
      <c r="H12" s="12"/>
      <c r="I12" s="16" t="s">
        <v>23</v>
      </c>
      <c r="J12" s="17" t="s">
        <v>14</v>
      </c>
      <c r="K12" s="120" t="str">
        <f>IF(Rahmendaten!D19="","",Rahmendaten!D19)</f>
        <v/>
      </c>
      <c r="L12" s="122"/>
      <c r="M12" s="122"/>
      <c r="N12" s="122"/>
      <c r="O12" s="121"/>
    </row>
    <row r="13" spans="1:19" s="15" customFormat="1" thickBot="1" x14ac:dyDescent="0.25">
      <c r="A13" s="12"/>
      <c r="B13" s="16" t="s">
        <v>15</v>
      </c>
      <c r="C13" s="17" t="s">
        <v>16</v>
      </c>
      <c r="D13" s="120" t="str">
        <f>IF(Rahmendaten!C20="","",Rahmendaten!C20)</f>
        <v/>
      </c>
      <c r="E13" s="121"/>
      <c r="H13" s="12"/>
      <c r="I13" s="16" t="s">
        <v>24</v>
      </c>
      <c r="J13" s="17" t="s">
        <v>16</v>
      </c>
      <c r="K13" s="120" t="str">
        <f>IF(Rahmendaten!D20="","",Rahmendaten!D20)</f>
        <v/>
      </c>
      <c r="L13" s="122"/>
      <c r="M13" s="122"/>
      <c r="N13" s="122"/>
      <c r="O13" s="121"/>
    </row>
    <row r="14" spans="1:19" s="15" customFormat="1" thickBot="1" x14ac:dyDescent="0.25">
      <c r="B14" s="12"/>
      <c r="C14" s="12" t="s">
        <v>17</v>
      </c>
      <c r="D14" s="120" t="str">
        <f>IF(Rahmendaten!C21="","",Rahmendaten!C21)</f>
        <v/>
      </c>
      <c r="E14" s="121"/>
      <c r="I14" s="18"/>
      <c r="J14" s="13" t="s">
        <v>17</v>
      </c>
      <c r="K14" s="120" t="str">
        <f>IF(Rahmendaten!D21="","",Rahmendaten!D21)</f>
        <v/>
      </c>
      <c r="L14" s="122"/>
      <c r="M14" s="122"/>
      <c r="N14" s="122"/>
      <c r="O14" s="121"/>
    </row>
    <row r="15" spans="1:19" s="15" customFormat="1" thickBot="1" x14ac:dyDescent="0.25">
      <c r="B15" s="12"/>
      <c r="C15" s="13" t="s">
        <v>18</v>
      </c>
      <c r="D15" s="120" t="str">
        <f>IF(Rahmendaten!C22="","",Rahmendaten!C22)</f>
        <v/>
      </c>
      <c r="E15" s="121"/>
      <c r="I15" s="12"/>
      <c r="J15" s="16" t="s">
        <v>18</v>
      </c>
      <c r="K15" s="120" t="str">
        <f>IF(Rahmendaten!D22="","",Rahmendaten!D22)</f>
        <v/>
      </c>
      <c r="L15" s="122"/>
      <c r="M15" s="122"/>
      <c r="N15" s="122"/>
      <c r="O15" s="121"/>
    </row>
    <row r="16" spans="1:19" s="15" customFormat="1" thickBot="1" x14ac:dyDescent="0.25">
      <c r="B16" s="12"/>
      <c r="C16" s="19" t="s">
        <v>19</v>
      </c>
      <c r="D16" s="120" t="str">
        <f>IF(Rahmendaten!C23="","",Rahmendaten!C23)</f>
        <v/>
      </c>
      <c r="E16" s="121"/>
      <c r="I16" s="12"/>
      <c r="J16" s="16" t="s">
        <v>19</v>
      </c>
      <c r="K16" s="120" t="str">
        <f>IF(Rahmendaten!D23="","",Rahmendaten!D23)</f>
        <v/>
      </c>
      <c r="L16" s="122"/>
      <c r="M16" s="122"/>
      <c r="N16" s="122"/>
      <c r="O16" s="121"/>
    </row>
    <row r="17" spans="1:27" s="3" customFormat="1" ht="20.25" x14ac:dyDescent="0.2">
      <c r="C17" s="20"/>
      <c r="G17" s="3" t="s">
        <v>25</v>
      </c>
    </row>
    <row r="18" spans="1:27" ht="13.5" thickBot="1" x14ac:dyDescent="0.25"/>
    <row r="19" spans="1:27" s="23" customFormat="1" ht="35.1" customHeight="1" thickTop="1" thickBot="1" x14ac:dyDescent="0.25">
      <c r="A19" s="21"/>
      <c r="B19" s="123" t="s">
        <v>42</v>
      </c>
      <c r="C19" s="124"/>
      <c r="D19" s="22" t="s">
        <v>26</v>
      </c>
      <c r="E19" s="123" t="s">
        <v>42</v>
      </c>
      <c r="F19" s="124"/>
      <c r="G19" s="22" t="s">
        <v>27</v>
      </c>
      <c r="H19" s="125" t="s">
        <v>28</v>
      </c>
      <c r="I19" s="126"/>
      <c r="J19" s="125" t="s">
        <v>29</v>
      </c>
      <c r="K19" s="127"/>
      <c r="L19" s="126" t="s">
        <v>30</v>
      </c>
      <c r="M19" s="127"/>
      <c r="N19" s="123" t="s">
        <v>50</v>
      </c>
      <c r="O19" s="124"/>
      <c r="P19" s="123" t="s">
        <v>49</v>
      </c>
      <c r="Q19" s="124"/>
      <c r="R19" s="123" t="s">
        <v>48</v>
      </c>
      <c r="S19" s="124"/>
    </row>
    <row r="20" spans="1:27" ht="30" customHeight="1" thickTop="1" x14ac:dyDescent="0.2">
      <c r="A20" s="128" t="s">
        <v>31</v>
      </c>
      <c r="B20" s="24">
        <v>1</v>
      </c>
      <c r="C20" s="25" t="s">
        <v>34</v>
      </c>
      <c r="D20" s="61"/>
      <c r="E20" s="24">
        <v>1</v>
      </c>
      <c r="F20" s="25" t="s">
        <v>34</v>
      </c>
      <c r="G20" s="62"/>
      <c r="H20" s="65"/>
      <c r="I20" s="66"/>
      <c r="J20" s="65"/>
      <c r="K20" s="67"/>
      <c r="L20" s="65"/>
      <c r="M20" s="67"/>
      <c r="N20" s="26">
        <f>IF(P20&gt;Q20,1,0)</f>
        <v>0</v>
      </c>
      <c r="O20" s="28">
        <f>IF(Q20&gt;P20,1,0)</f>
        <v>0</v>
      </c>
      <c r="P20" s="26">
        <f>SUM(U20:W20)</f>
        <v>0</v>
      </c>
      <c r="Q20" s="27">
        <f>SUM(Y20:AA20)</f>
        <v>0</v>
      </c>
      <c r="R20" s="26">
        <f t="shared" ref="R20:S24" si="0">H20+J20+L20</f>
        <v>0</v>
      </c>
      <c r="S20" s="28">
        <f t="shared" si="0"/>
        <v>0</v>
      </c>
      <c r="U20" s="5">
        <f>IF(H20&gt;I20,1,0)</f>
        <v>0</v>
      </c>
      <c r="V20" s="5">
        <f>IF(J20&gt;K20,1,0)</f>
        <v>0</v>
      </c>
      <c r="W20" s="5">
        <f>IF(L20&gt;M20,1,0)</f>
        <v>0</v>
      </c>
      <c r="Y20" s="5">
        <f>IF(I20&gt;H20,1,0)</f>
        <v>0</v>
      </c>
      <c r="Z20" s="5">
        <f>IF(K20&gt;J20,1,0)</f>
        <v>0</v>
      </c>
      <c r="AA20" s="5">
        <f>IF(M20&gt;L20,1,0)</f>
        <v>0</v>
      </c>
    </row>
    <row r="21" spans="1:27" ht="30" customHeight="1" x14ac:dyDescent="0.2">
      <c r="A21" s="128"/>
      <c r="B21" s="29">
        <v>2</v>
      </c>
      <c r="C21" s="30" t="s">
        <v>35</v>
      </c>
      <c r="D21" s="62"/>
      <c r="E21" s="29">
        <v>2</v>
      </c>
      <c r="F21" s="30" t="s">
        <v>35</v>
      </c>
      <c r="G21" s="62"/>
      <c r="H21" s="68"/>
      <c r="I21" s="69"/>
      <c r="J21" s="68"/>
      <c r="K21" s="70"/>
      <c r="L21" s="68"/>
      <c r="M21" s="70"/>
      <c r="N21" s="31">
        <f>IF(P21&gt;Q21,1,0)</f>
        <v>0</v>
      </c>
      <c r="O21" s="33">
        <f>IF(Q21&gt;P21,1,0)</f>
        <v>0</v>
      </c>
      <c r="P21" s="31">
        <f>SUM(U21:W21)</f>
        <v>0</v>
      </c>
      <c r="Q21" s="32">
        <f>SUM(Y21:AA21)</f>
        <v>0</v>
      </c>
      <c r="R21" s="31">
        <f t="shared" si="0"/>
        <v>0</v>
      </c>
      <c r="S21" s="33">
        <f t="shared" si="0"/>
        <v>0</v>
      </c>
      <c r="U21" s="5">
        <f t="shared" ref="U21:U28" si="1">IF(H21&gt;I21,1,0)</f>
        <v>0</v>
      </c>
      <c r="V21" s="5">
        <f t="shared" ref="V21:V28" si="2">IF(J21&gt;K21,1,0)</f>
        <v>0</v>
      </c>
      <c r="W21" s="5">
        <f t="shared" ref="W21:W28" si="3">IF(L21&gt;M21,1,0)</f>
        <v>0</v>
      </c>
      <c r="Y21" s="5">
        <f t="shared" ref="Y21:Y28" si="4">IF(I21&gt;H21,1,0)</f>
        <v>0</v>
      </c>
      <c r="Z21" s="5">
        <f t="shared" ref="Z21:Z28" si="5">IF(K21&gt;J21,1,0)</f>
        <v>0</v>
      </c>
      <c r="AA21" s="5">
        <f t="shared" ref="AA21:AA28" si="6">IF(M21&gt;L21,1,0)</f>
        <v>0</v>
      </c>
    </row>
    <row r="22" spans="1:27" ht="30" customHeight="1" x14ac:dyDescent="0.2">
      <c r="A22" s="128"/>
      <c r="B22" s="29">
        <v>3</v>
      </c>
      <c r="C22" s="30" t="s">
        <v>36</v>
      </c>
      <c r="D22" s="62"/>
      <c r="E22" s="29">
        <v>3</v>
      </c>
      <c r="F22" s="30" t="s">
        <v>36</v>
      </c>
      <c r="G22" s="62"/>
      <c r="H22" s="68"/>
      <c r="I22" s="69"/>
      <c r="J22" s="68"/>
      <c r="K22" s="70"/>
      <c r="L22" s="68"/>
      <c r="M22" s="70"/>
      <c r="N22" s="31">
        <f>IF(P22&gt;Q22,1,0)</f>
        <v>0</v>
      </c>
      <c r="O22" s="33">
        <f>IF(Q22&gt;P22,1,0)</f>
        <v>0</v>
      </c>
      <c r="P22" s="31">
        <f>SUM(U22:W22)</f>
        <v>0</v>
      </c>
      <c r="Q22" s="32">
        <f>SUM(Y22:AA22)</f>
        <v>0</v>
      </c>
      <c r="R22" s="31">
        <f t="shared" si="0"/>
        <v>0</v>
      </c>
      <c r="S22" s="33">
        <f t="shared" si="0"/>
        <v>0</v>
      </c>
      <c r="U22" s="5">
        <f t="shared" si="1"/>
        <v>0</v>
      </c>
      <c r="V22" s="5">
        <f t="shared" si="2"/>
        <v>0</v>
      </c>
      <c r="W22" s="5">
        <f t="shared" si="3"/>
        <v>0</v>
      </c>
      <c r="Y22" s="5">
        <f t="shared" si="4"/>
        <v>0</v>
      </c>
      <c r="Z22" s="5">
        <f t="shared" si="5"/>
        <v>0</v>
      </c>
      <c r="AA22" s="5">
        <f t="shared" si="6"/>
        <v>0</v>
      </c>
    </row>
    <row r="23" spans="1:27" ht="30" customHeight="1" thickBot="1" x14ac:dyDescent="0.25">
      <c r="A23" s="129"/>
      <c r="B23" s="34">
        <v>4</v>
      </c>
      <c r="C23" s="35" t="s">
        <v>37</v>
      </c>
      <c r="D23" s="63"/>
      <c r="E23" s="34">
        <v>4</v>
      </c>
      <c r="F23" s="35" t="s">
        <v>37</v>
      </c>
      <c r="G23" s="63"/>
      <c r="H23" s="111"/>
      <c r="I23" s="71"/>
      <c r="J23" s="111"/>
      <c r="K23" s="72"/>
      <c r="L23" s="111"/>
      <c r="M23" s="72"/>
      <c r="N23" s="38">
        <f>IF(P23&gt;Q23,1,0)</f>
        <v>0</v>
      </c>
      <c r="O23" s="39">
        <f>IF(Q23&gt;P23,1,0)</f>
        <v>0</v>
      </c>
      <c r="P23" s="38">
        <f>SUM(U23:W23)</f>
        <v>0</v>
      </c>
      <c r="Q23" s="40">
        <f>SUM(Y23:AA23)</f>
        <v>0</v>
      </c>
      <c r="R23" s="38">
        <f t="shared" si="0"/>
        <v>0</v>
      </c>
      <c r="S23" s="39">
        <f t="shared" si="0"/>
        <v>0</v>
      </c>
      <c r="U23" s="5">
        <f t="shared" si="1"/>
        <v>0</v>
      </c>
      <c r="V23" s="5">
        <f t="shared" si="2"/>
        <v>0</v>
      </c>
      <c r="W23" s="5">
        <f t="shared" si="3"/>
        <v>0</v>
      </c>
      <c r="Y23" s="5">
        <f t="shared" si="4"/>
        <v>0</v>
      </c>
      <c r="Z23" s="5">
        <f t="shared" si="5"/>
        <v>0</v>
      </c>
      <c r="AA23" s="5">
        <f t="shared" si="6"/>
        <v>0</v>
      </c>
    </row>
    <row r="24" spans="1:27" ht="30" customHeight="1" thickTop="1" x14ac:dyDescent="0.2">
      <c r="A24" s="130" t="s">
        <v>32</v>
      </c>
      <c r="B24" s="132">
        <v>1</v>
      </c>
      <c r="C24" s="134" t="s">
        <v>38</v>
      </c>
      <c r="D24" s="61"/>
      <c r="E24" s="132">
        <v>1</v>
      </c>
      <c r="F24" s="134" t="s">
        <v>38</v>
      </c>
      <c r="G24" s="62"/>
      <c r="H24" s="136"/>
      <c r="I24" s="138"/>
      <c r="J24" s="136"/>
      <c r="K24" s="138"/>
      <c r="L24" s="136"/>
      <c r="M24" s="138"/>
      <c r="N24" s="140">
        <f>IF(P24&gt;Q24,1,0)</f>
        <v>0</v>
      </c>
      <c r="O24" s="142">
        <f>IF(Q24&gt;P24,1,0)</f>
        <v>0</v>
      </c>
      <c r="P24" s="140">
        <f>SUM(U24:W24)</f>
        <v>0</v>
      </c>
      <c r="Q24" s="142">
        <f>SUM(Y24:AA24)</f>
        <v>0</v>
      </c>
      <c r="R24" s="140">
        <f t="shared" si="0"/>
        <v>0</v>
      </c>
      <c r="S24" s="142">
        <f t="shared" si="0"/>
        <v>0</v>
      </c>
      <c r="U24" s="5">
        <f t="shared" si="1"/>
        <v>0</v>
      </c>
      <c r="V24" s="5">
        <f t="shared" si="2"/>
        <v>0</v>
      </c>
      <c r="W24" s="5">
        <f t="shared" si="3"/>
        <v>0</v>
      </c>
      <c r="Y24" s="5">
        <f t="shared" si="4"/>
        <v>0</v>
      </c>
      <c r="Z24" s="5">
        <f t="shared" si="5"/>
        <v>0</v>
      </c>
      <c r="AA24" s="5">
        <f t="shared" si="6"/>
        <v>0</v>
      </c>
    </row>
    <row r="25" spans="1:27" ht="30" customHeight="1" x14ac:dyDescent="0.2">
      <c r="A25" s="130"/>
      <c r="B25" s="133"/>
      <c r="C25" s="135"/>
      <c r="D25" s="62"/>
      <c r="E25" s="133"/>
      <c r="F25" s="135"/>
      <c r="G25" s="62"/>
      <c r="H25" s="137"/>
      <c r="I25" s="139"/>
      <c r="J25" s="137"/>
      <c r="K25" s="139"/>
      <c r="L25" s="137"/>
      <c r="M25" s="139"/>
      <c r="N25" s="141"/>
      <c r="O25" s="143"/>
      <c r="P25" s="141"/>
      <c r="Q25" s="143"/>
      <c r="R25" s="141"/>
      <c r="S25" s="143"/>
    </row>
    <row r="26" spans="1:27" ht="30" customHeight="1" x14ac:dyDescent="0.2">
      <c r="A26" s="130"/>
      <c r="B26" s="144">
        <v>2</v>
      </c>
      <c r="C26" s="145" t="s">
        <v>39</v>
      </c>
      <c r="D26" s="62"/>
      <c r="E26" s="144">
        <v>2</v>
      </c>
      <c r="F26" s="145" t="s">
        <v>39</v>
      </c>
      <c r="G26" s="62"/>
      <c r="H26" s="146"/>
      <c r="I26" s="147"/>
      <c r="J26" s="146"/>
      <c r="K26" s="147"/>
      <c r="L26" s="146"/>
      <c r="M26" s="147"/>
      <c r="N26" s="141">
        <f>IF(P26&gt;Q26,1,0)</f>
        <v>0</v>
      </c>
      <c r="O26" s="143">
        <f>IF(Q26&gt;P26,1,0)</f>
        <v>0</v>
      </c>
      <c r="P26" s="141">
        <f>SUM(U26:W26)</f>
        <v>0</v>
      </c>
      <c r="Q26" s="143">
        <f>SUM(Y26:AA26)</f>
        <v>0</v>
      </c>
      <c r="R26" s="141">
        <f>H26+J26+L26</f>
        <v>0</v>
      </c>
      <c r="S26" s="143">
        <f>I26+K26+M26</f>
        <v>0</v>
      </c>
      <c r="U26" s="5">
        <f t="shared" si="1"/>
        <v>0</v>
      </c>
      <c r="V26" s="5">
        <f t="shared" si="2"/>
        <v>0</v>
      </c>
      <c r="W26" s="5">
        <f t="shared" si="3"/>
        <v>0</v>
      </c>
      <c r="Y26" s="5">
        <f t="shared" si="4"/>
        <v>0</v>
      </c>
      <c r="Z26" s="5">
        <f t="shared" si="5"/>
        <v>0</v>
      </c>
      <c r="AA26" s="5">
        <f t="shared" si="6"/>
        <v>0</v>
      </c>
    </row>
    <row r="27" spans="1:27" ht="30" customHeight="1" x14ac:dyDescent="0.2">
      <c r="A27" s="130"/>
      <c r="B27" s="133"/>
      <c r="C27" s="135"/>
      <c r="D27" s="64"/>
      <c r="E27" s="133"/>
      <c r="F27" s="135"/>
      <c r="G27" s="64"/>
      <c r="H27" s="137"/>
      <c r="I27" s="139"/>
      <c r="J27" s="137"/>
      <c r="K27" s="139"/>
      <c r="L27" s="137"/>
      <c r="M27" s="139"/>
      <c r="N27" s="141"/>
      <c r="O27" s="143"/>
      <c r="P27" s="141"/>
      <c r="Q27" s="143"/>
      <c r="R27" s="141"/>
      <c r="S27" s="143"/>
    </row>
    <row r="28" spans="1:27" ht="30" customHeight="1" x14ac:dyDescent="0.2">
      <c r="A28" s="130"/>
      <c r="B28" s="148" t="s">
        <v>33</v>
      </c>
      <c r="C28" s="149"/>
      <c r="D28" s="62"/>
      <c r="E28" s="148" t="s">
        <v>33</v>
      </c>
      <c r="F28" s="149"/>
      <c r="G28" s="62"/>
      <c r="H28" s="146"/>
      <c r="I28" s="147"/>
      <c r="J28" s="146"/>
      <c r="K28" s="147"/>
      <c r="L28" s="146"/>
      <c r="M28" s="147"/>
      <c r="N28" s="141">
        <f>IF(P28&gt;Q28,1,0)</f>
        <v>0</v>
      </c>
      <c r="O28" s="143">
        <f>IF(Q28&gt;P28,1,0)</f>
        <v>0</v>
      </c>
      <c r="P28" s="141">
        <f>SUM(U28:W28)</f>
        <v>0</v>
      </c>
      <c r="Q28" s="143">
        <f>SUM(Y28:AA28)</f>
        <v>0</v>
      </c>
      <c r="R28" s="141">
        <f>H28+J28+L28</f>
        <v>0</v>
      </c>
      <c r="S28" s="143">
        <f>I28+K28+M28</f>
        <v>0</v>
      </c>
      <c r="U28" s="5">
        <f t="shared" si="1"/>
        <v>0</v>
      </c>
      <c r="V28" s="5">
        <f t="shared" si="2"/>
        <v>0</v>
      </c>
      <c r="W28" s="5">
        <f t="shared" si="3"/>
        <v>0</v>
      </c>
      <c r="Y28" s="5">
        <f t="shared" si="4"/>
        <v>0</v>
      </c>
      <c r="Z28" s="5">
        <f t="shared" si="5"/>
        <v>0</v>
      </c>
      <c r="AA28" s="5">
        <f t="shared" si="6"/>
        <v>0</v>
      </c>
    </row>
    <row r="29" spans="1:27" ht="30" customHeight="1" thickBot="1" x14ac:dyDescent="0.25">
      <c r="A29" s="131"/>
      <c r="B29" s="150"/>
      <c r="C29" s="151"/>
      <c r="D29" s="63"/>
      <c r="E29" s="150"/>
      <c r="F29" s="151"/>
      <c r="G29" s="63"/>
      <c r="H29" s="152"/>
      <c r="I29" s="153"/>
      <c r="J29" s="152"/>
      <c r="K29" s="153"/>
      <c r="L29" s="152"/>
      <c r="M29" s="153"/>
      <c r="N29" s="154"/>
      <c r="O29" s="155"/>
      <c r="P29" s="154"/>
      <c r="Q29" s="155"/>
      <c r="R29" s="154"/>
      <c r="S29" s="155"/>
    </row>
    <row r="30" spans="1:27" ht="30" customHeight="1" thickTop="1" thickBot="1" x14ac:dyDescent="0.25">
      <c r="J30" s="3" t="s">
        <v>40</v>
      </c>
      <c r="N30" s="36">
        <f t="shared" ref="N30:S30" si="7">SUM(N20:N28)</f>
        <v>0</v>
      </c>
      <c r="O30" s="37">
        <f t="shared" si="7"/>
        <v>0</v>
      </c>
      <c r="P30" s="36">
        <f t="shared" si="7"/>
        <v>0</v>
      </c>
      <c r="Q30" s="37">
        <f t="shared" si="7"/>
        <v>0</v>
      </c>
      <c r="R30" s="41">
        <f t="shared" si="7"/>
        <v>0</v>
      </c>
      <c r="S30" s="42">
        <f t="shared" si="7"/>
        <v>0</v>
      </c>
    </row>
    <row r="31" spans="1:27" ht="13.5" thickTop="1" x14ac:dyDescent="0.2"/>
    <row r="32" spans="1:27" s="43" customFormat="1" ht="20.100000000000001" customHeight="1" thickBot="1" x14ac:dyDescent="0.25">
      <c r="A32" s="43" t="s">
        <v>43</v>
      </c>
      <c r="C32" s="156" t="str">
        <f>IF(AND(N30=0,O30=0),"",IF(N30=O30,IF(P30=Q30,IF(R30=S30,"  ???",IF(R30&gt;S30,A6,H6)),IF(P30&gt;Q30,A6,H6)),IF(N30&gt;O30,A6,H6)))</f>
        <v/>
      </c>
      <c r="D32" s="156"/>
      <c r="E32" s="156"/>
      <c r="F32" s="156"/>
      <c r="G32" s="156"/>
      <c r="H32" s="43" t="s">
        <v>44</v>
      </c>
      <c r="J32" s="44" t="str">
        <f>IF(AND(N30=0,O30=0),"",IF(N30=O30,IF(P30=Q30,IF(R30&gt;S30,N30,O30),IF(P30&gt;Q30,N30,O30)),IF(N30&gt;O30,N30,O30)))</f>
        <v/>
      </c>
      <c r="K32" s="45" t="s">
        <v>45</v>
      </c>
      <c r="L32" s="44" t="str">
        <f>IF(AND(N30=0,O30=0),"",IF(AND(N30=3,O30=3),IF(P30=Q30,IF(R30&gt;S30,N30,O30),IF(P30&gt;Q30,N30,O30)),IF(N30&lt;O30,N30,O30)))</f>
        <v/>
      </c>
      <c r="N32" s="43" t="s">
        <v>46</v>
      </c>
    </row>
    <row r="35" spans="1:20" ht="13.5" thickBot="1" x14ac:dyDescent="0.25">
      <c r="A35" s="10"/>
      <c r="B35" s="10"/>
      <c r="C35" s="10"/>
      <c r="D35" s="10"/>
      <c r="E35" s="10"/>
      <c r="F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0" x14ac:dyDescent="0.2">
      <c r="A36" s="119" t="str">
        <f>CONCATENATE("Unterschrift ",IF(Rahmendaten!C14="","Schule A",Rahmendaten!C14))</f>
        <v>Unterschrift Schule A</v>
      </c>
      <c r="B36" s="119"/>
      <c r="C36" s="119"/>
      <c r="D36" s="119"/>
      <c r="E36" s="119"/>
      <c r="F36" s="119"/>
      <c r="H36" s="119" t="str">
        <f>CONCATENATE("Unterschrift ",IF(Rahmendaten!D14="","Schule B",Rahmendaten!D14))</f>
        <v>Unterschrift Schule B</v>
      </c>
      <c r="I36" s="119"/>
      <c r="J36" s="119"/>
      <c r="K36" s="119"/>
      <c r="L36" s="119"/>
      <c r="M36" s="119"/>
      <c r="N36" s="119"/>
      <c r="O36" s="119"/>
      <c r="P36" s="119"/>
      <c r="Q36" s="119"/>
    </row>
    <row r="39" spans="1:20" ht="16.5" thickBot="1" x14ac:dyDescent="0.25">
      <c r="A39" s="43" t="s">
        <v>41</v>
      </c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</row>
    <row r="40" spans="1:20" x14ac:dyDescent="0.2">
      <c r="J40" s="5" t="s">
        <v>47</v>
      </c>
    </row>
  </sheetData>
  <sheetProtection algorithmName="SHA-512" hashValue="tXJ7sEkbLNTvrDtrE5h35zue/lh11KWPmIjwi/ePJdKzUjAXXJr1W/qM25wd/bb5YQdpeFt0We602vQXwt7F6w==" saltValue="keu/4MaeNHsR6r/Ak7kz/w==" spinCount="100000" sheet="1" objects="1" scenarios="1" selectLockedCells="1"/>
  <mergeCells count="75">
    <mergeCell ref="R28:R29"/>
    <mergeCell ref="S28:S29"/>
    <mergeCell ref="C32:G32"/>
    <mergeCell ref="L28:L29"/>
    <mergeCell ref="M28:M29"/>
    <mergeCell ref="N28:N29"/>
    <mergeCell ref="O28:O29"/>
    <mergeCell ref="P28:P29"/>
    <mergeCell ref="Q28:Q29"/>
    <mergeCell ref="P26:P27"/>
    <mergeCell ref="Q26:Q27"/>
    <mergeCell ref="R26:R27"/>
    <mergeCell ref="S26:S27"/>
    <mergeCell ref="B28:C29"/>
    <mergeCell ref="E28:F29"/>
    <mergeCell ref="H28:H29"/>
    <mergeCell ref="I28:I29"/>
    <mergeCell ref="J28:J29"/>
    <mergeCell ref="K28:K29"/>
    <mergeCell ref="J26:J27"/>
    <mergeCell ref="K26:K27"/>
    <mergeCell ref="L26:L27"/>
    <mergeCell ref="M26:M27"/>
    <mergeCell ref="N26:N27"/>
    <mergeCell ref="O26:O27"/>
    <mergeCell ref="K24:K25"/>
    <mergeCell ref="L24:L25"/>
    <mergeCell ref="M24:M25"/>
    <mergeCell ref="N24:N25"/>
    <mergeCell ref="O24:O25"/>
    <mergeCell ref="E26:E27"/>
    <mergeCell ref="F26:F27"/>
    <mergeCell ref="H26:H27"/>
    <mergeCell ref="I26:I27"/>
    <mergeCell ref="J24:J25"/>
    <mergeCell ref="P19:Q19"/>
    <mergeCell ref="R19:S19"/>
    <mergeCell ref="A20:A23"/>
    <mergeCell ref="A24:A29"/>
    <mergeCell ref="B24:B25"/>
    <mergeCell ref="C24:C25"/>
    <mergeCell ref="E24:E25"/>
    <mergeCell ref="F24:F25"/>
    <mergeCell ref="H24:H25"/>
    <mergeCell ref="I24:I25"/>
    <mergeCell ref="P24:P25"/>
    <mergeCell ref="Q24:Q25"/>
    <mergeCell ref="R24:R25"/>
    <mergeCell ref="S24:S25"/>
    <mergeCell ref="B26:B27"/>
    <mergeCell ref="C26:C27"/>
    <mergeCell ref="D16:E16"/>
    <mergeCell ref="K16:O16"/>
    <mergeCell ref="B19:C19"/>
    <mergeCell ref="E19:F19"/>
    <mergeCell ref="H19:I19"/>
    <mergeCell ref="J19:K19"/>
    <mergeCell ref="L19:M19"/>
    <mergeCell ref="N19:O19"/>
    <mergeCell ref="A36:F36"/>
    <mergeCell ref="H36:Q36"/>
    <mergeCell ref="D9:E9"/>
    <mergeCell ref="K9:O9"/>
    <mergeCell ref="D10:E10"/>
    <mergeCell ref="K10:O10"/>
    <mergeCell ref="D11:E11"/>
    <mergeCell ref="K11:O11"/>
    <mergeCell ref="D12:E12"/>
    <mergeCell ref="K12:O12"/>
    <mergeCell ref="D13:E13"/>
    <mergeCell ref="K13:O13"/>
    <mergeCell ref="D14:E14"/>
    <mergeCell ref="K14:O14"/>
    <mergeCell ref="D15:E15"/>
    <mergeCell ref="K15:O15"/>
  </mergeCells>
  <dataValidations count="3">
    <dataValidation type="list" allowBlank="1" showInputMessage="1" showErrorMessage="1" sqref="D20:D29" xr:uid="{00000000-0002-0000-0200-000000000000}">
      <formula1>MannschaftA</formula1>
    </dataValidation>
    <dataValidation type="list" allowBlank="1" showInputMessage="1" showErrorMessage="1" sqref="G20:G29" xr:uid="{00000000-0002-0000-0200-000001000000}">
      <formula1>MannschaftB</formula1>
    </dataValidation>
    <dataValidation type="whole" operator="lessThanOrEqual" allowBlank="1" showInputMessage="1" showErrorMessage="1" errorTitle="Achtung !!" error="Maximal 30 Punkte pro Satz !!" sqref="H20:M29" xr:uid="{00000000-0002-0000-0200-000002000000}">
      <formula1>30</formula1>
    </dataValidation>
  </dataValidations>
  <pageMargins left="0.78740157480314965" right="0.78740157480314965" top="0.98425196850393704" bottom="0.59055118110236227" header="0.51181102362204722" footer="0.51181102362204722"/>
  <pageSetup paperSize="9" scale="9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59"/>
  <sheetViews>
    <sheetView zoomScaleNormal="100" workbookViewId="0">
      <selection activeCell="A66" sqref="A66"/>
    </sheetView>
  </sheetViews>
  <sheetFormatPr baseColWidth="10" defaultRowHeight="15" x14ac:dyDescent="0.2"/>
  <cols>
    <col min="1" max="1" width="10.7109375" style="79" customWidth="1"/>
    <col min="2" max="2" width="22.85546875" style="79" customWidth="1"/>
    <col min="3" max="3" width="11.42578125" style="80" customWidth="1"/>
    <col min="4" max="4" width="22.85546875" style="79" customWidth="1"/>
    <col min="5" max="5" width="15.7109375" style="79" customWidth="1"/>
    <col min="6" max="6" width="10.7109375" style="79" customWidth="1"/>
    <col min="7" max="7" width="22.85546875" style="79" customWidth="1"/>
    <col min="8" max="8" width="11.42578125" style="80" customWidth="1"/>
    <col min="9" max="9" width="22.85546875" style="79" customWidth="1"/>
    <col min="10" max="16384" width="11.42578125" style="79"/>
  </cols>
  <sheetData>
    <row r="1" spans="1:9" s="78" customFormat="1" ht="20.25" x14ac:dyDescent="0.2">
      <c r="A1" s="83" t="str">
        <f>CONCATENATE('Schule A - Schule B'!$A$6,"   :   ",'Schule A - Schule B'!$H$6)</f>
        <v>SCHULE A   :   SCHULE B</v>
      </c>
      <c r="B1" s="84"/>
      <c r="C1" s="85"/>
      <c r="D1" s="84"/>
      <c r="E1" s="84"/>
      <c r="F1" s="83"/>
      <c r="G1" s="84"/>
      <c r="H1" s="85"/>
      <c r="I1" s="84"/>
    </row>
    <row r="2" spans="1:9" ht="15.75" customHeight="1" thickBot="1" x14ac:dyDescent="0.25">
      <c r="A2" s="86"/>
      <c r="B2" s="86"/>
      <c r="C2" s="87"/>
      <c r="D2" s="86"/>
      <c r="E2" s="86"/>
      <c r="F2" s="86"/>
      <c r="G2" s="86"/>
      <c r="H2" s="87"/>
      <c r="I2" s="86"/>
    </row>
    <row r="3" spans="1:9" ht="30" customHeight="1" thickBot="1" x14ac:dyDescent="0.25">
      <c r="A3" s="88" t="s">
        <v>67</v>
      </c>
      <c r="B3" s="157" t="s">
        <v>68</v>
      </c>
      <c r="C3" s="158"/>
      <c r="D3" s="112" t="s">
        <v>1</v>
      </c>
      <c r="E3" s="86"/>
      <c r="F3" s="88" t="s">
        <v>67</v>
      </c>
      <c r="G3" s="157" t="s">
        <v>69</v>
      </c>
      <c r="H3" s="158"/>
      <c r="I3" s="112" t="s">
        <v>1</v>
      </c>
    </row>
    <row r="4" spans="1:9" ht="33.75" customHeight="1" thickBot="1" x14ac:dyDescent="0.25">
      <c r="A4" s="89" t="s">
        <v>70</v>
      </c>
      <c r="B4" s="159"/>
      <c r="C4" s="160"/>
      <c r="D4" s="112" t="str">
        <f>Rahmendaten!$D$5</f>
        <v>Jungen III/S</v>
      </c>
      <c r="E4" s="86"/>
      <c r="F4" s="89" t="s">
        <v>70</v>
      </c>
      <c r="G4" s="159"/>
      <c r="H4" s="160"/>
      <c r="I4" s="112" t="str">
        <f>Rahmendaten!$D$5</f>
        <v>Jungen III/S</v>
      </c>
    </row>
    <row r="5" spans="1:9" s="81" customFormat="1" ht="11.25" x14ac:dyDescent="0.2">
      <c r="A5" s="90"/>
      <c r="B5" s="90"/>
      <c r="C5" s="91"/>
      <c r="D5" s="90"/>
      <c r="E5" s="90"/>
      <c r="F5" s="90"/>
      <c r="G5" s="90"/>
      <c r="H5" s="91"/>
      <c r="I5" s="90"/>
    </row>
    <row r="6" spans="1:9" x14ac:dyDescent="0.2">
      <c r="A6" s="86" t="s">
        <v>71</v>
      </c>
      <c r="B6" s="86"/>
      <c r="C6" s="87"/>
      <c r="D6" s="86"/>
      <c r="E6" s="86"/>
      <c r="F6" s="86" t="s">
        <v>71</v>
      </c>
      <c r="G6" s="86"/>
      <c r="H6" s="87"/>
      <c r="I6" s="86"/>
    </row>
    <row r="7" spans="1:9" s="82" customFormat="1" ht="9" customHeight="1" thickBot="1" x14ac:dyDescent="0.25">
      <c r="A7" s="92"/>
      <c r="B7" s="92"/>
      <c r="C7" s="93"/>
      <c r="D7" s="92"/>
      <c r="E7" s="92"/>
      <c r="F7" s="92"/>
      <c r="G7" s="92"/>
      <c r="H7" s="93"/>
      <c r="I7" s="92"/>
    </row>
    <row r="8" spans="1:9" ht="26.25" customHeight="1" x14ac:dyDescent="0.2">
      <c r="A8" s="94" t="s">
        <v>72</v>
      </c>
      <c r="B8" s="95" t="str">
        <f>'Schule A - Schule B'!$A$6</f>
        <v>SCHULE A</v>
      </c>
      <c r="C8" s="96" t="s">
        <v>73</v>
      </c>
      <c r="D8" s="95" t="str">
        <f>'Schule A - Schule B'!$H$6</f>
        <v>SCHULE B</v>
      </c>
      <c r="E8" s="86"/>
      <c r="F8" s="94" t="s">
        <v>72</v>
      </c>
      <c r="G8" s="95" t="str">
        <f>'Schule A - Schule B'!$A$6</f>
        <v>SCHULE A</v>
      </c>
      <c r="H8" s="96" t="s">
        <v>73</v>
      </c>
      <c r="I8" s="95" t="str">
        <f>'Schule A - Schule B'!$H$6</f>
        <v>SCHULE B</v>
      </c>
    </row>
    <row r="9" spans="1:9" ht="26.25" customHeight="1" thickBot="1" x14ac:dyDescent="0.25">
      <c r="A9" s="97" t="s">
        <v>74</v>
      </c>
      <c r="B9" s="98" t="str">
        <f>IF('Schule A - Schule B'!$D$20="","Spieler 1.E / 1.JE",'Schule A - Schule B'!$D$20)</f>
        <v>Spieler 1.E / 1.JE</v>
      </c>
      <c r="C9" s="99" t="s">
        <v>73</v>
      </c>
      <c r="D9" s="98" t="str">
        <f>IF('Schule A - Schule B'!$G$20="","Spieler 1.E / 1.JE",'Schule A - Schule B'!$G$20)</f>
        <v>Spieler 1.E / 1.JE</v>
      </c>
      <c r="E9" s="86"/>
      <c r="F9" s="97" t="s">
        <v>74</v>
      </c>
      <c r="G9" s="98" t="str">
        <f>IF('Schule A - Schule B'!$D$21="","Spieler 2.E / 1.ME",'Schule A - Schule B'!$D$21)</f>
        <v>Spieler 2.E / 1.ME</v>
      </c>
      <c r="H9" s="99" t="s">
        <v>73</v>
      </c>
      <c r="I9" s="98" t="str">
        <f>IF('Schule A - Schule B'!$G$21="","Spieler 2.E / 1.ME",'Schule A - Schule B'!$G$21)</f>
        <v>Spieler 2.E / 1.ME</v>
      </c>
    </row>
    <row r="10" spans="1:9" ht="26.25" customHeight="1" x14ac:dyDescent="0.2">
      <c r="A10" s="100" t="s">
        <v>75</v>
      </c>
      <c r="B10" s="101" t="s">
        <v>76</v>
      </c>
      <c r="C10" s="102" t="s">
        <v>45</v>
      </c>
      <c r="D10" s="101" t="s">
        <v>76</v>
      </c>
      <c r="E10" s="86"/>
      <c r="F10" s="100" t="s">
        <v>75</v>
      </c>
      <c r="G10" s="101" t="s">
        <v>76</v>
      </c>
      <c r="H10" s="102" t="s">
        <v>45</v>
      </c>
      <c r="I10" s="101" t="s">
        <v>76</v>
      </c>
    </row>
    <row r="11" spans="1:9" ht="26.25" customHeight="1" x14ac:dyDescent="0.2">
      <c r="A11" s="100" t="s">
        <v>77</v>
      </c>
      <c r="B11" s="101" t="s">
        <v>76</v>
      </c>
      <c r="C11" s="102" t="s">
        <v>45</v>
      </c>
      <c r="D11" s="101" t="s">
        <v>76</v>
      </c>
      <c r="E11" s="86"/>
      <c r="F11" s="100" t="s">
        <v>77</v>
      </c>
      <c r="G11" s="101" t="s">
        <v>76</v>
      </c>
      <c r="H11" s="102" t="s">
        <v>45</v>
      </c>
      <c r="I11" s="101" t="s">
        <v>76</v>
      </c>
    </row>
    <row r="12" spans="1:9" ht="26.25" customHeight="1" thickBot="1" x14ac:dyDescent="0.25">
      <c r="A12" s="97" t="s">
        <v>78</v>
      </c>
      <c r="B12" s="103" t="s">
        <v>76</v>
      </c>
      <c r="C12" s="99" t="s">
        <v>45</v>
      </c>
      <c r="D12" s="103" t="s">
        <v>76</v>
      </c>
      <c r="E12" s="86"/>
      <c r="F12" s="97" t="s">
        <v>78</v>
      </c>
      <c r="G12" s="103" t="s">
        <v>76</v>
      </c>
      <c r="H12" s="99" t="s">
        <v>45</v>
      </c>
      <c r="I12" s="103" t="s">
        <v>76</v>
      </c>
    </row>
    <row r="13" spans="1:9" ht="15.75" customHeight="1" x14ac:dyDescent="0.2">
      <c r="A13" s="161" t="s">
        <v>79</v>
      </c>
      <c r="B13" s="86"/>
      <c r="C13" s="87"/>
      <c r="D13" s="86"/>
      <c r="E13" s="86"/>
      <c r="F13" s="161" t="s">
        <v>79</v>
      </c>
      <c r="G13" s="86"/>
      <c r="H13" s="87"/>
      <c r="I13" s="86"/>
    </row>
    <row r="14" spans="1:9" ht="15" customHeight="1" x14ac:dyDescent="0.2">
      <c r="A14" s="162"/>
      <c r="B14" s="163" t="s">
        <v>80</v>
      </c>
      <c r="C14" s="163"/>
      <c r="D14" s="163"/>
      <c r="E14" s="86"/>
      <c r="F14" s="162"/>
      <c r="G14" s="163" t="s">
        <v>80</v>
      </c>
      <c r="H14" s="163"/>
      <c r="I14" s="163"/>
    </row>
    <row r="15" spans="1:9" ht="22.5" customHeight="1" x14ac:dyDescent="0.2">
      <c r="A15" s="86"/>
      <c r="B15" s="86"/>
      <c r="C15" s="87"/>
      <c r="D15" s="86"/>
      <c r="E15" s="86"/>
      <c r="F15" s="86"/>
      <c r="G15" s="86"/>
      <c r="H15" s="87"/>
      <c r="I15" s="86"/>
    </row>
    <row r="16" spans="1:9" ht="22.5" customHeight="1" x14ac:dyDescent="0.2">
      <c r="A16" s="86"/>
      <c r="B16" s="86"/>
      <c r="C16" s="87"/>
      <c r="D16" s="86"/>
      <c r="E16" s="86"/>
      <c r="F16" s="86"/>
      <c r="G16" s="86"/>
      <c r="H16" s="87"/>
      <c r="I16" s="86"/>
    </row>
    <row r="17" spans="1:9" ht="22.5" customHeight="1" thickBot="1" x14ac:dyDescent="0.25">
      <c r="A17" s="86"/>
      <c r="B17" s="86"/>
      <c r="C17" s="87"/>
      <c r="D17" s="86"/>
      <c r="E17" s="86"/>
      <c r="F17" s="86"/>
      <c r="G17" s="86"/>
      <c r="H17" s="87"/>
      <c r="I17" s="86"/>
    </row>
    <row r="18" spans="1:9" ht="30" customHeight="1" thickBot="1" x14ac:dyDescent="0.25">
      <c r="A18" s="88" t="s">
        <v>67</v>
      </c>
      <c r="B18" s="157" t="s">
        <v>81</v>
      </c>
      <c r="C18" s="158"/>
      <c r="D18" s="112" t="s">
        <v>1</v>
      </c>
      <c r="E18" s="86"/>
      <c r="F18" s="88" t="s">
        <v>67</v>
      </c>
      <c r="G18" s="157" t="s">
        <v>82</v>
      </c>
      <c r="H18" s="158"/>
      <c r="I18" s="112" t="s">
        <v>1</v>
      </c>
    </row>
    <row r="19" spans="1:9" ht="33.75" customHeight="1" thickBot="1" x14ac:dyDescent="0.25">
      <c r="A19" s="89" t="s">
        <v>70</v>
      </c>
      <c r="B19" s="159"/>
      <c r="C19" s="160"/>
      <c r="D19" s="112" t="str">
        <f>Rahmendaten!$D$5</f>
        <v>Jungen III/S</v>
      </c>
      <c r="E19" s="86"/>
      <c r="F19" s="89" t="s">
        <v>70</v>
      </c>
      <c r="G19" s="159"/>
      <c r="H19" s="160"/>
      <c r="I19" s="112" t="str">
        <f>Rahmendaten!$D$5</f>
        <v>Jungen III/S</v>
      </c>
    </row>
    <row r="20" spans="1:9" s="81" customFormat="1" ht="11.25" x14ac:dyDescent="0.2">
      <c r="A20" s="90"/>
      <c r="B20" s="90"/>
      <c r="C20" s="91"/>
      <c r="D20" s="90"/>
      <c r="E20" s="90"/>
      <c r="F20" s="90"/>
      <c r="G20" s="90"/>
      <c r="H20" s="91"/>
      <c r="I20" s="90"/>
    </row>
    <row r="21" spans="1:9" x14ac:dyDescent="0.2">
      <c r="A21" s="86" t="s">
        <v>71</v>
      </c>
      <c r="B21" s="86"/>
      <c r="C21" s="87"/>
      <c r="D21" s="86"/>
      <c r="E21" s="86"/>
      <c r="F21" s="86" t="s">
        <v>71</v>
      </c>
      <c r="G21" s="86"/>
      <c r="H21" s="87"/>
      <c r="I21" s="86"/>
    </row>
    <row r="22" spans="1:9" s="82" customFormat="1" ht="9" thickBot="1" x14ac:dyDescent="0.25">
      <c r="A22" s="92"/>
      <c r="B22" s="92"/>
      <c r="C22" s="93"/>
      <c r="D22" s="92"/>
      <c r="E22" s="92"/>
      <c r="F22" s="92"/>
      <c r="G22" s="92"/>
      <c r="H22" s="93"/>
      <c r="I22" s="92"/>
    </row>
    <row r="23" spans="1:9" ht="26.25" customHeight="1" x14ac:dyDescent="0.2">
      <c r="A23" s="94" t="s">
        <v>72</v>
      </c>
      <c r="B23" s="95" t="str">
        <f>'Schule A - Schule B'!$A$6</f>
        <v>SCHULE A</v>
      </c>
      <c r="C23" s="96" t="s">
        <v>73</v>
      </c>
      <c r="D23" s="95" t="str">
        <f>'Schule A - Schule B'!$H$6</f>
        <v>SCHULE B</v>
      </c>
      <c r="E23" s="86"/>
      <c r="F23" s="94" t="s">
        <v>72</v>
      </c>
      <c r="G23" s="95" t="str">
        <f>'Schule A - Schule B'!$A$6</f>
        <v>SCHULE A</v>
      </c>
      <c r="H23" s="96" t="s">
        <v>73</v>
      </c>
      <c r="I23" s="95" t="str">
        <f>'Schule A - Schule B'!$H$6</f>
        <v>SCHULE B</v>
      </c>
    </row>
    <row r="24" spans="1:9" ht="26.25" customHeight="1" thickBot="1" x14ac:dyDescent="0.25">
      <c r="A24" s="97" t="s">
        <v>74</v>
      </c>
      <c r="B24" s="98" t="str">
        <f>IF('Schule A - Schule B'!$D$22="","Spieler 3.E / 2.JE",'Schule A - Schule B'!$D$22)</f>
        <v>Spieler 3.E / 2.JE</v>
      </c>
      <c r="C24" s="99" t="s">
        <v>73</v>
      </c>
      <c r="D24" s="98" t="str">
        <f>IF('Schule A - Schule B'!$G$22="","Spieler 3.E / 2.JE",'Schule A - Schule B'!$G$22)</f>
        <v>Spieler 3.E / 2.JE</v>
      </c>
      <c r="E24" s="86"/>
      <c r="F24" s="97" t="s">
        <v>74</v>
      </c>
      <c r="G24" s="98" t="str">
        <f>IF('Schule A - Schule B'!$D$23="","Spieler 4.E / 2.ME",'Schule A - Schule B'!$D$23)</f>
        <v>Spieler 4.E / 2.ME</v>
      </c>
      <c r="H24" s="99" t="s">
        <v>73</v>
      </c>
      <c r="I24" s="98" t="str">
        <f>IF('Schule A - Schule B'!$G$23="","Spieler 4.E / 2.ME",'Schule A - Schule B'!$G$23)</f>
        <v>Spieler 4.E / 2.ME</v>
      </c>
    </row>
    <row r="25" spans="1:9" ht="26.25" customHeight="1" x14ac:dyDescent="0.2">
      <c r="A25" s="100" t="s">
        <v>75</v>
      </c>
      <c r="B25" s="101" t="s">
        <v>76</v>
      </c>
      <c r="C25" s="102" t="s">
        <v>45</v>
      </c>
      <c r="D25" s="101" t="s">
        <v>76</v>
      </c>
      <c r="E25" s="86"/>
      <c r="F25" s="100" t="s">
        <v>75</v>
      </c>
      <c r="G25" s="101" t="s">
        <v>76</v>
      </c>
      <c r="H25" s="102" t="s">
        <v>45</v>
      </c>
      <c r="I25" s="101" t="s">
        <v>76</v>
      </c>
    </row>
    <row r="26" spans="1:9" ht="26.25" customHeight="1" x14ac:dyDescent="0.2">
      <c r="A26" s="100" t="s">
        <v>77</v>
      </c>
      <c r="B26" s="101" t="s">
        <v>76</v>
      </c>
      <c r="C26" s="102" t="s">
        <v>45</v>
      </c>
      <c r="D26" s="101" t="s">
        <v>76</v>
      </c>
      <c r="E26" s="86"/>
      <c r="F26" s="100" t="s">
        <v>77</v>
      </c>
      <c r="G26" s="101" t="s">
        <v>76</v>
      </c>
      <c r="H26" s="102" t="s">
        <v>45</v>
      </c>
      <c r="I26" s="101" t="s">
        <v>76</v>
      </c>
    </row>
    <row r="27" spans="1:9" ht="26.25" customHeight="1" thickBot="1" x14ac:dyDescent="0.25">
      <c r="A27" s="97" t="s">
        <v>78</v>
      </c>
      <c r="B27" s="103" t="s">
        <v>76</v>
      </c>
      <c r="C27" s="99" t="s">
        <v>45</v>
      </c>
      <c r="D27" s="103" t="s">
        <v>76</v>
      </c>
      <c r="E27" s="86"/>
      <c r="F27" s="97" t="s">
        <v>78</v>
      </c>
      <c r="G27" s="103" t="s">
        <v>76</v>
      </c>
      <c r="H27" s="99" t="s">
        <v>45</v>
      </c>
      <c r="I27" s="103" t="s">
        <v>76</v>
      </c>
    </row>
    <row r="28" spans="1:9" ht="15.75" customHeight="1" x14ac:dyDescent="0.2">
      <c r="A28" s="161" t="s">
        <v>79</v>
      </c>
      <c r="B28" s="86"/>
      <c r="C28" s="87"/>
      <c r="D28" s="86"/>
      <c r="E28" s="86"/>
      <c r="F28" s="161" t="s">
        <v>79</v>
      </c>
      <c r="G28" s="86"/>
      <c r="H28" s="87"/>
      <c r="I28" s="86"/>
    </row>
    <row r="29" spans="1:9" ht="15" customHeight="1" x14ac:dyDescent="0.2">
      <c r="A29" s="162"/>
      <c r="B29" s="163" t="s">
        <v>80</v>
      </c>
      <c r="C29" s="163"/>
      <c r="D29" s="163"/>
      <c r="E29" s="86"/>
      <c r="F29" s="162"/>
      <c r="G29" s="163" t="s">
        <v>80</v>
      </c>
      <c r="H29" s="163"/>
      <c r="I29" s="163"/>
    </row>
    <row r="30" spans="1:9" ht="22.5" customHeight="1" x14ac:dyDescent="0.2">
      <c r="A30" s="86"/>
      <c r="B30" s="86"/>
      <c r="C30" s="87"/>
      <c r="D30" s="86"/>
      <c r="E30" s="86"/>
      <c r="F30" s="86"/>
      <c r="G30" s="86"/>
      <c r="H30" s="87"/>
      <c r="I30" s="86"/>
    </row>
    <row r="31" spans="1:9" ht="22.5" customHeight="1" x14ac:dyDescent="0.2">
      <c r="A31" s="86"/>
      <c r="B31" s="86"/>
      <c r="C31" s="87"/>
      <c r="D31" s="86"/>
      <c r="E31" s="86"/>
      <c r="F31" s="86"/>
      <c r="G31" s="86"/>
      <c r="H31" s="87"/>
      <c r="I31" s="86"/>
    </row>
    <row r="32" spans="1:9" ht="22.5" customHeight="1" thickBot="1" x14ac:dyDescent="0.25">
      <c r="A32" s="86"/>
      <c r="B32" s="86"/>
      <c r="C32" s="87"/>
      <c r="D32" s="86"/>
      <c r="E32" s="86"/>
      <c r="F32" s="86"/>
      <c r="G32" s="86"/>
      <c r="H32" s="87"/>
      <c r="I32" s="86"/>
    </row>
    <row r="33" spans="1:9" ht="30" customHeight="1" thickBot="1" x14ac:dyDescent="0.25">
      <c r="A33" s="88" t="s">
        <v>67</v>
      </c>
      <c r="B33" s="157" t="s">
        <v>83</v>
      </c>
      <c r="C33" s="158"/>
      <c r="D33" s="112" t="s">
        <v>1</v>
      </c>
      <c r="E33" s="86"/>
      <c r="F33" s="88" t="s">
        <v>67</v>
      </c>
      <c r="G33" s="157" t="s">
        <v>84</v>
      </c>
      <c r="H33" s="158"/>
      <c r="I33" s="112" t="s">
        <v>1</v>
      </c>
    </row>
    <row r="34" spans="1:9" ht="33.75" customHeight="1" thickBot="1" x14ac:dyDescent="0.25">
      <c r="A34" s="89" t="s">
        <v>70</v>
      </c>
      <c r="B34" s="159"/>
      <c r="C34" s="160"/>
      <c r="D34" s="112" t="str">
        <f>Rahmendaten!$D$5</f>
        <v>Jungen III/S</v>
      </c>
      <c r="E34" s="86"/>
      <c r="F34" s="89" t="s">
        <v>70</v>
      </c>
      <c r="G34" s="159"/>
      <c r="H34" s="160"/>
      <c r="I34" s="112" t="str">
        <f>Rahmendaten!$D$5</f>
        <v>Jungen III/S</v>
      </c>
    </row>
    <row r="35" spans="1:9" s="81" customFormat="1" ht="11.25" x14ac:dyDescent="0.2">
      <c r="A35" s="90"/>
      <c r="B35" s="90"/>
      <c r="C35" s="91"/>
      <c r="D35" s="90"/>
      <c r="E35" s="90"/>
      <c r="F35" s="90"/>
      <c r="G35" s="90"/>
      <c r="H35" s="91"/>
      <c r="I35" s="90"/>
    </row>
    <row r="36" spans="1:9" x14ac:dyDescent="0.2">
      <c r="A36" s="86" t="s">
        <v>71</v>
      </c>
      <c r="B36" s="86"/>
      <c r="C36" s="87"/>
      <c r="D36" s="86"/>
      <c r="E36" s="86"/>
      <c r="F36" s="86" t="s">
        <v>71</v>
      </c>
      <c r="G36" s="86"/>
      <c r="H36" s="87"/>
      <c r="I36" s="86"/>
    </row>
    <row r="37" spans="1:9" s="82" customFormat="1" ht="9" thickBot="1" x14ac:dyDescent="0.25">
      <c r="A37" s="92"/>
      <c r="B37" s="92"/>
      <c r="C37" s="93"/>
      <c r="D37" s="92"/>
      <c r="E37" s="92"/>
      <c r="F37" s="92"/>
      <c r="G37" s="92"/>
      <c r="H37" s="93"/>
      <c r="I37" s="92"/>
    </row>
    <row r="38" spans="1:9" ht="26.25" customHeight="1" x14ac:dyDescent="0.2">
      <c r="A38" s="94" t="s">
        <v>72</v>
      </c>
      <c r="B38" s="95" t="str">
        <f>'Schule A - Schule B'!$A$6</f>
        <v>SCHULE A</v>
      </c>
      <c r="C38" s="96" t="s">
        <v>73</v>
      </c>
      <c r="D38" s="95" t="str">
        <f>'Schule A - Schule B'!$H$6</f>
        <v>SCHULE B</v>
      </c>
      <c r="E38" s="86"/>
      <c r="F38" s="94" t="s">
        <v>72</v>
      </c>
      <c r="G38" s="95" t="str">
        <f>'Schule A - Schule B'!$A$6</f>
        <v>SCHULE A</v>
      </c>
      <c r="H38" s="96" t="s">
        <v>73</v>
      </c>
      <c r="I38" s="95" t="str">
        <f>'Schule A - Schule B'!$H$6</f>
        <v>SCHULE B</v>
      </c>
    </row>
    <row r="39" spans="1:9" ht="26.25" customHeight="1" thickBot="1" x14ac:dyDescent="0.25">
      <c r="A39" s="97" t="s">
        <v>74</v>
      </c>
      <c r="B39" s="104" t="str">
        <f>IF('Schule A - Schule B'!$D$24="","Spieler 1.D / JD",CONCATENATE('Schule A - Schule B'!$D$24," / ",'Schule A - Schule B'!$D$25))</f>
        <v>Spieler 1.D / JD</v>
      </c>
      <c r="C39" s="99" t="s">
        <v>73</v>
      </c>
      <c r="D39" s="104" t="str">
        <f>IF('Schule A - Schule B'!$G$24="","Spieler 1.D / JD",CONCATENATE('Schule A - Schule B'!$G$24," / ",'Schule A - Schule B'!$G$25))</f>
        <v>Spieler 1.D / JD</v>
      </c>
      <c r="E39" s="86"/>
      <c r="F39" s="97" t="s">
        <v>74</v>
      </c>
      <c r="G39" s="104" t="str">
        <f>IF('Schule A - Schule B'!$D$26="","Spieler 2.D / MD",CONCATENATE('Schule A - Schule B'!$D$26," / ",'Schule A - Schule B'!$D$27))</f>
        <v>Spieler 2.D / MD</v>
      </c>
      <c r="H39" s="99" t="s">
        <v>73</v>
      </c>
      <c r="I39" s="104" t="str">
        <f>IF('Schule A - Schule B'!$G$26="","Spieler 2.D / MD",CONCATENATE('Schule A - Schule B'!$G$26," / ",'Schule A - Schule B'!$G$27))</f>
        <v>Spieler 2.D / MD</v>
      </c>
    </row>
    <row r="40" spans="1:9" ht="26.25" customHeight="1" x14ac:dyDescent="0.2">
      <c r="A40" s="100" t="s">
        <v>75</v>
      </c>
      <c r="B40" s="101" t="s">
        <v>76</v>
      </c>
      <c r="C40" s="102" t="s">
        <v>45</v>
      </c>
      <c r="D40" s="101" t="s">
        <v>76</v>
      </c>
      <c r="E40" s="86"/>
      <c r="F40" s="100" t="s">
        <v>75</v>
      </c>
      <c r="G40" s="101" t="s">
        <v>76</v>
      </c>
      <c r="H40" s="102" t="s">
        <v>45</v>
      </c>
      <c r="I40" s="101" t="s">
        <v>76</v>
      </c>
    </row>
    <row r="41" spans="1:9" ht="26.25" customHeight="1" x14ac:dyDescent="0.2">
      <c r="A41" s="100" t="s">
        <v>77</v>
      </c>
      <c r="B41" s="101" t="s">
        <v>76</v>
      </c>
      <c r="C41" s="102" t="s">
        <v>45</v>
      </c>
      <c r="D41" s="101" t="s">
        <v>76</v>
      </c>
      <c r="E41" s="86"/>
      <c r="F41" s="100" t="s">
        <v>77</v>
      </c>
      <c r="G41" s="101" t="s">
        <v>76</v>
      </c>
      <c r="H41" s="102" t="s">
        <v>45</v>
      </c>
      <c r="I41" s="101" t="s">
        <v>76</v>
      </c>
    </row>
    <row r="42" spans="1:9" ht="26.25" customHeight="1" thickBot="1" x14ac:dyDescent="0.25">
      <c r="A42" s="97" t="s">
        <v>78</v>
      </c>
      <c r="B42" s="103" t="s">
        <v>76</v>
      </c>
      <c r="C42" s="99" t="s">
        <v>45</v>
      </c>
      <c r="D42" s="103" t="s">
        <v>76</v>
      </c>
      <c r="E42" s="86"/>
      <c r="F42" s="97" t="s">
        <v>78</v>
      </c>
      <c r="G42" s="103" t="s">
        <v>76</v>
      </c>
      <c r="H42" s="99" t="s">
        <v>45</v>
      </c>
      <c r="I42" s="103" t="s">
        <v>76</v>
      </c>
    </row>
    <row r="43" spans="1:9" ht="15.75" customHeight="1" x14ac:dyDescent="0.2">
      <c r="A43" s="161" t="s">
        <v>79</v>
      </c>
      <c r="B43" s="86"/>
      <c r="C43" s="87"/>
      <c r="D43" s="86"/>
      <c r="E43" s="86"/>
      <c r="F43" s="161" t="s">
        <v>79</v>
      </c>
      <c r="G43" s="86"/>
      <c r="H43" s="87"/>
      <c r="I43" s="86"/>
    </row>
    <row r="44" spans="1:9" ht="15" customHeight="1" x14ac:dyDescent="0.2">
      <c r="A44" s="162"/>
      <c r="B44" s="163" t="s">
        <v>80</v>
      </c>
      <c r="C44" s="163"/>
      <c r="D44" s="163"/>
      <c r="E44" s="86"/>
      <c r="F44" s="162"/>
      <c r="G44" s="163" t="s">
        <v>80</v>
      </c>
      <c r="H44" s="163"/>
      <c r="I44" s="163"/>
    </row>
    <row r="45" spans="1:9" ht="22.5" customHeight="1" x14ac:dyDescent="0.2">
      <c r="A45" s="86"/>
      <c r="B45" s="86"/>
      <c r="C45" s="87"/>
      <c r="D45" s="86"/>
      <c r="E45" s="86"/>
      <c r="F45" s="86"/>
      <c r="G45" s="86"/>
      <c r="H45" s="87"/>
      <c r="I45" s="86"/>
    </row>
    <row r="46" spans="1:9" ht="22.5" customHeight="1" x14ac:dyDescent="0.2">
      <c r="A46" s="86"/>
      <c r="B46" s="86"/>
      <c r="C46" s="87"/>
      <c r="D46" s="86"/>
      <c r="E46" s="86"/>
      <c r="F46" s="86"/>
      <c r="G46" s="86"/>
      <c r="H46" s="87"/>
      <c r="I46" s="86"/>
    </row>
    <row r="47" spans="1:9" ht="22.5" customHeight="1" thickBot="1" x14ac:dyDescent="0.25">
      <c r="A47" s="86"/>
      <c r="B47" s="86"/>
      <c r="C47" s="87"/>
      <c r="D47" s="86"/>
      <c r="E47" s="86"/>
      <c r="F47" s="86"/>
      <c r="G47" s="86"/>
      <c r="H47" s="87"/>
      <c r="I47" s="86"/>
    </row>
    <row r="48" spans="1:9" ht="30" customHeight="1" thickBot="1" x14ac:dyDescent="0.25">
      <c r="A48" s="88" t="s">
        <v>67</v>
      </c>
      <c r="B48" s="157" t="s">
        <v>33</v>
      </c>
      <c r="C48" s="158"/>
      <c r="D48" s="112" t="s">
        <v>1</v>
      </c>
      <c r="E48" s="86"/>
      <c r="F48" s="105"/>
      <c r="G48" s="105"/>
      <c r="H48" s="105"/>
      <c r="I48" s="105"/>
    </row>
    <row r="49" spans="1:9" ht="33.75" customHeight="1" thickBot="1" x14ac:dyDescent="0.25">
      <c r="A49" s="89" t="s">
        <v>70</v>
      </c>
      <c r="B49" s="159"/>
      <c r="C49" s="160"/>
      <c r="D49" s="112" t="str">
        <f>Rahmendaten!$D$5</f>
        <v>Jungen III/S</v>
      </c>
      <c r="E49" s="86"/>
      <c r="F49" s="105"/>
      <c r="G49" s="105"/>
      <c r="H49" s="105"/>
      <c r="I49" s="105"/>
    </row>
    <row r="50" spans="1:9" s="81" customFormat="1" ht="12.75" customHeight="1" x14ac:dyDescent="0.2">
      <c r="A50" s="90"/>
      <c r="B50" s="90"/>
      <c r="C50" s="91"/>
      <c r="D50" s="90"/>
      <c r="E50" s="90"/>
      <c r="F50" s="105"/>
      <c r="G50" s="105"/>
      <c r="H50" s="105"/>
      <c r="I50" s="105"/>
    </row>
    <row r="51" spans="1:9" x14ac:dyDescent="0.2">
      <c r="A51" s="86" t="s">
        <v>71</v>
      </c>
      <c r="B51" s="86"/>
      <c r="C51" s="87"/>
      <c r="D51" s="86"/>
      <c r="E51" s="86"/>
      <c r="F51" s="105"/>
      <c r="G51" s="105"/>
      <c r="H51" s="105"/>
      <c r="I51" s="105"/>
    </row>
    <row r="52" spans="1:9" s="82" customFormat="1" ht="13.5" customHeight="1" thickBot="1" x14ac:dyDescent="0.25">
      <c r="A52" s="92"/>
      <c r="B52" s="92"/>
      <c r="C52" s="93"/>
      <c r="D52" s="92"/>
      <c r="E52" s="92"/>
      <c r="F52" s="105"/>
      <c r="G52" s="105"/>
      <c r="H52" s="105"/>
      <c r="I52" s="105"/>
    </row>
    <row r="53" spans="1:9" ht="26.25" customHeight="1" x14ac:dyDescent="0.2">
      <c r="A53" s="94" t="s">
        <v>72</v>
      </c>
      <c r="B53" s="95" t="str">
        <f>'Schule A - Schule B'!$A$6</f>
        <v>SCHULE A</v>
      </c>
      <c r="C53" s="96" t="s">
        <v>73</v>
      </c>
      <c r="D53" s="95" t="str">
        <f>'Schule A - Schule B'!$H$6</f>
        <v>SCHULE B</v>
      </c>
      <c r="E53" s="86"/>
      <c r="F53" s="105"/>
      <c r="G53" s="105"/>
      <c r="H53" s="105"/>
      <c r="I53" s="105"/>
    </row>
    <row r="54" spans="1:9" ht="26.25" customHeight="1" thickBot="1" x14ac:dyDescent="0.25">
      <c r="A54" s="97" t="s">
        <v>74</v>
      </c>
      <c r="B54" s="104" t="str">
        <f>IF('Schule A - Schule B'!$D$28="","Spieler Mixed",CONCATENATE('Schule A - Schule B'!$D$28," / ",'Schule A - Schule B'!$D$29))</f>
        <v>Spieler Mixed</v>
      </c>
      <c r="C54" s="99" t="s">
        <v>73</v>
      </c>
      <c r="D54" s="104" t="str">
        <f>IF('Schule A - Schule B'!$G$28="","Spieler Mixed",CONCATENATE('Schule A - Schule B'!$G$28," / ",'Schule A - Schule B'!$G$29))</f>
        <v>Spieler Mixed</v>
      </c>
      <c r="E54" s="86"/>
      <c r="F54" s="105"/>
      <c r="G54" s="105"/>
      <c r="H54" s="105"/>
      <c r="I54" s="105"/>
    </row>
    <row r="55" spans="1:9" ht="26.25" customHeight="1" x14ac:dyDescent="0.2">
      <c r="A55" s="100" t="s">
        <v>75</v>
      </c>
      <c r="B55" s="101" t="s">
        <v>76</v>
      </c>
      <c r="C55" s="102" t="s">
        <v>45</v>
      </c>
      <c r="D55" s="101" t="s">
        <v>76</v>
      </c>
      <c r="E55" s="86"/>
      <c r="F55" s="105"/>
      <c r="G55" s="105"/>
      <c r="H55" s="105"/>
      <c r="I55" s="105"/>
    </row>
    <row r="56" spans="1:9" ht="26.25" customHeight="1" x14ac:dyDescent="0.2">
      <c r="A56" s="100" t="s">
        <v>77</v>
      </c>
      <c r="B56" s="101" t="s">
        <v>76</v>
      </c>
      <c r="C56" s="102" t="s">
        <v>45</v>
      </c>
      <c r="D56" s="101" t="s">
        <v>76</v>
      </c>
      <c r="E56" s="86"/>
      <c r="F56" s="105"/>
      <c r="G56" s="105"/>
      <c r="H56" s="105"/>
      <c r="I56" s="105"/>
    </row>
    <row r="57" spans="1:9" ht="26.25" customHeight="1" thickBot="1" x14ac:dyDescent="0.25">
      <c r="A57" s="97" t="s">
        <v>78</v>
      </c>
      <c r="B57" s="103" t="s">
        <v>76</v>
      </c>
      <c r="C57" s="99" t="s">
        <v>45</v>
      </c>
      <c r="D57" s="103" t="s">
        <v>76</v>
      </c>
      <c r="E57" s="86"/>
      <c r="F57" s="105"/>
      <c r="G57" s="105"/>
      <c r="H57" s="105"/>
      <c r="I57" s="105"/>
    </row>
    <row r="58" spans="1:9" ht="15.75" customHeight="1" x14ac:dyDescent="0.2">
      <c r="A58" s="161" t="s">
        <v>79</v>
      </c>
      <c r="B58" s="86"/>
      <c r="C58" s="87"/>
      <c r="D58" s="86"/>
      <c r="E58" s="86"/>
      <c r="F58" s="105"/>
      <c r="G58" s="105"/>
      <c r="H58" s="105"/>
      <c r="I58" s="105"/>
    </row>
    <row r="59" spans="1:9" ht="15" customHeight="1" x14ac:dyDescent="0.2">
      <c r="A59" s="162"/>
      <c r="B59" s="163" t="s">
        <v>80</v>
      </c>
      <c r="C59" s="163"/>
      <c r="D59" s="163"/>
      <c r="E59" s="86"/>
      <c r="F59" s="105"/>
      <c r="G59" s="105"/>
      <c r="H59" s="105"/>
      <c r="I59" s="105"/>
    </row>
  </sheetData>
  <sheetProtection algorithmName="SHA-512" hashValue="pgfHV3i7+T8gUrPON3axu0Xn95XVXLOP4qfAcAGHj48Px4RsyXWLhfQgzEh4vT3HjZRKO3SSg5xw3hdz14SKkw==" saltValue="ZSHUWnaaJbyCmGruvZTBGA==" spinCount="100000" sheet="1" objects="1" scenarios="1" selectLockedCells="1"/>
  <mergeCells count="28">
    <mergeCell ref="B3:C3"/>
    <mergeCell ref="G3:H3"/>
    <mergeCell ref="B4:C4"/>
    <mergeCell ref="G4:H4"/>
    <mergeCell ref="A13:A14"/>
    <mergeCell ref="F13:F14"/>
    <mergeCell ref="B14:D14"/>
    <mergeCell ref="G14:I14"/>
    <mergeCell ref="B18:C18"/>
    <mergeCell ref="G18:H18"/>
    <mergeCell ref="B19:C19"/>
    <mergeCell ref="G19:H19"/>
    <mergeCell ref="A28:A29"/>
    <mergeCell ref="F28:F29"/>
    <mergeCell ref="B29:D29"/>
    <mergeCell ref="G29:I29"/>
    <mergeCell ref="G33:H33"/>
    <mergeCell ref="B34:C34"/>
    <mergeCell ref="G34:H34"/>
    <mergeCell ref="A43:A44"/>
    <mergeCell ref="F43:F44"/>
    <mergeCell ref="B44:D44"/>
    <mergeCell ref="G44:I44"/>
    <mergeCell ref="B48:C48"/>
    <mergeCell ref="B49:C49"/>
    <mergeCell ref="A58:A59"/>
    <mergeCell ref="B59:D59"/>
    <mergeCell ref="B33:C33"/>
  </mergeCells>
  <printOptions horizontalCentered="1" verticalCentered="1"/>
  <pageMargins left="0.47244094488188981" right="0.47244094488188981" top="0.47244094488188981" bottom="0.47244094488188981" header="0.19685039370078741" footer="0.19685039370078741"/>
  <pageSetup paperSize="9"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Anleitung</vt:lpstr>
      <vt:lpstr>Rahmendaten</vt:lpstr>
      <vt:lpstr>Schule A - Schule B</vt:lpstr>
      <vt:lpstr>Meldungen A-B</vt:lpstr>
      <vt:lpstr>'Schule A - Schule B'!Druckbereich</vt:lpstr>
      <vt:lpstr>MannschaftA</vt:lpstr>
      <vt:lpstr>MannschaftB</vt:lpstr>
    </vt:vector>
  </TitlesOfParts>
  <Company>laspo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Wöhlte</dc:creator>
  <cp:lastModifiedBy>Jochen Wöhlte</cp:lastModifiedBy>
  <cp:lastPrinted>2019-05-22T17:29:04Z</cp:lastPrinted>
  <dcterms:created xsi:type="dcterms:W3CDTF">2006-02-21T16:51:30Z</dcterms:created>
  <dcterms:modified xsi:type="dcterms:W3CDTF">2020-05-09T07:39:49Z</dcterms:modified>
</cp:coreProperties>
</file>